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2465"/>
  </bookViews>
  <sheets>
    <sheet name="Rekapitulace stavby" sheetId="1" r:id="rId1"/>
    <sheet name="2018-001-a - Svislé a vod..." sheetId="2" r:id="rId2"/>
    <sheet name="2018-001-b - Portály dopr..." sheetId="3" r:id="rId3"/>
    <sheet name="2018-001-c - Dopravní opa..." sheetId="4" r:id="rId4"/>
    <sheet name="2018-001-d - VRN" sheetId="5" r:id="rId5"/>
    <sheet name="Pokyny pro vyplnění" sheetId="6" r:id="rId6"/>
  </sheets>
  <definedNames>
    <definedName name="_xlnm._FilterDatabase" localSheetId="1" hidden="1">'2018-001-a - Svislé a vod...'!$C$77:$K$111</definedName>
    <definedName name="_xlnm._FilterDatabase" localSheetId="2" hidden="1">'2018-001-b - Portály dopr...'!$C$83:$K$156</definedName>
    <definedName name="_xlnm._FilterDatabase" localSheetId="3" hidden="1">'2018-001-c - Dopravní opa...'!$C$77:$K$132</definedName>
    <definedName name="_xlnm._FilterDatabase" localSheetId="4" hidden="1">'2018-001-d - VRN'!$C$80:$K$95</definedName>
    <definedName name="_xlnm.Print_Titles" localSheetId="1">'2018-001-a - Svislé a vod...'!$77:$77</definedName>
    <definedName name="_xlnm.Print_Titles" localSheetId="2">'2018-001-b - Portály dopr...'!$83:$83</definedName>
    <definedName name="_xlnm.Print_Titles" localSheetId="3">'2018-001-c - Dopravní opa...'!$77:$77</definedName>
    <definedName name="_xlnm.Print_Titles" localSheetId="4">'2018-001-d - VRN'!$80:$80</definedName>
    <definedName name="_xlnm.Print_Titles" localSheetId="0">'Rekapitulace stavby'!$49:$49</definedName>
    <definedName name="_xlnm.Print_Area" localSheetId="1">'2018-001-a - Svislé a vod...'!$C$4:$J$36,'2018-001-a - Svislé a vod...'!$C$42:$J$59,'2018-001-a - Svislé a vod...'!$C$65:$K$111</definedName>
    <definedName name="_xlnm.Print_Area" localSheetId="2">'2018-001-b - Portály dopr...'!$C$4:$J$36,'2018-001-b - Portály dopr...'!$C$42:$J$65,'2018-001-b - Portály dopr...'!$C$71:$K$156</definedName>
    <definedName name="_xlnm.Print_Area" localSheetId="3">'2018-001-c - Dopravní opa...'!$C$4:$J$36,'2018-001-c - Dopravní opa...'!$C$42:$J$59,'2018-001-c - Dopravní opa...'!$C$65:$K$132</definedName>
    <definedName name="_xlnm.Print_Area" localSheetId="4">'2018-001-d - VRN'!$C$4:$J$36,'2018-001-d - VRN'!$C$42:$J$62,'2018-001-d - VRN'!$C$68:$K$95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45621"/>
</workbook>
</file>

<file path=xl/calcChain.xml><?xml version="1.0" encoding="utf-8"?>
<calcChain xmlns="http://schemas.openxmlformats.org/spreadsheetml/2006/main">
  <c r="AY55" i="1" l="1"/>
  <c r="AX55" i="1"/>
  <c r="BI95" i="5"/>
  <c r="BH95" i="5"/>
  <c r="BG95" i="5"/>
  <c r="BF95" i="5"/>
  <c r="T95" i="5"/>
  <c r="T94" i="5"/>
  <c r="R95" i="5"/>
  <c r="R94" i="5"/>
  <c r="P95" i="5"/>
  <c r="P94" i="5"/>
  <c r="BK95" i="5"/>
  <c r="BK94" i="5"/>
  <c r="J94" i="5" s="1"/>
  <c r="J61" i="5" s="1"/>
  <c r="J95" i="5"/>
  <c r="BE95" i="5"/>
  <c r="BI93" i="5"/>
  <c r="BH93" i="5"/>
  <c r="BG93" i="5"/>
  <c r="BF93" i="5"/>
  <c r="T93" i="5"/>
  <c r="T92" i="5"/>
  <c r="R93" i="5"/>
  <c r="R92" i="5" s="1"/>
  <c r="P93" i="5"/>
  <c r="P92" i="5"/>
  <c r="BK93" i="5"/>
  <c r="BK92" i="5"/>
  <c r="J92" i="5" s="1"/>
  <c r="J60" i="5" s="1"/>
  <c r="J93" i="5"/>
  <c r="BE93" i="5"/>
  <c r="BI91" i="5"/>
  <c r="BH91" i="5"/>
  <c r="BG91" i="5"/>
  <c r="BF91" i="5"/>
  <c r="T91" i="5"/>
  <c r="T90" i="5"/>
  <c r="R91" i="5"/>
  <c r="R90" i="5" s="1"/>
  <c r="P91" i="5"/>
  <c r="P90" i="5"/>
  <c r="BK91" i="5"/>
  <c r="BK90" i="5"/>
  <c r="J90" i="5" s="1"/>
  <c r="J59" i="5" s="1"/>
  <c r="J91" i="5"/>
  <c r="BE91" i="5"/>
  <c r="BI88" i="5"/>
  <c r="BH88" i="5"/>
  <c r="BG88" i="5"/>
  <c r="BF88" i="5"/>
  <c r="T88" i="5"/>
  <c r="R88" i="5"/>
  <c r="P88" i="5"/>
  <c r="BK88" i="5"/>
  <c r="J88" i="5"/>
  <c r="BE88" i="5"/>
  <c r="BI86" i="5"/>
  <c r="F34" i="5" s="1"/>
  <c r="BD55" i="1" s="1"/>
  <c r="BH86" i="5"/>
  <c r="F33" i="5" s="1"/>
  <c r="BC55" i="1" s="1"/>
  <c r="BG86" i="5"/>
  <c r="BF86" i="5"/>
  <c r="T86" i="5"/>
  <c r="R86" i="5"/>
  <c r="P86" i="5"/>
  <c r="BK86" i="5"/>
  <c r="BK83" i="5" s="1"/>
  <c r="J86" i="5"/>
  <c r="BE86" i="5"/>
  <c r="BI84" i="5"/>
  <c r="BH84" i="5"/>
  <c r="BG84" i="5"/>
  <c r="F32" i="5"/>
  <c r="BB55" i="1" s="1"/>
  <c r="BF84" i="5"/>
  <c r="J31" i="5" s="1"/>
  <c r="AW55" i="1" s="1"/>
  <c r="T84" i="5"/>
  <c r="T83" i="5"/>
  <c r="T82" i="5" s="1"/>
  <c r="T81" i="5" s="1"/>
  <c r="R84" i="5"/>
  <c r="R83" i="5" s="1"/>
  <c r="P84" i="5"/>
  <c r="P83" i="5"/>
  <c r="P82" i="5" s="1"/>
  <c r="P81" i="5" s="1"/>
  <c r="AU55" i="1" s="1"/>
  <c r="BK84" i="5"/>
  <c r="J84" i="5"/>
  <c r="BE84" i="5"/>
  <c r="F30" i="5" s="1"/>
  <c r="AZ55" i="1" s="1"/>
  <c r="J30" i="5"/>
  <c r="AV55" i="1" s="1"/>
  <c r="AT55" i="1" s="1"/>
  <c r="J77" i="5"/>
  <c r="F77" i="5"/>
  <c r="F75" i="5"/>
  <c r="E73" i="5"/>
  <c r="J51" i="5"/>
  <c r="F51" i="5"/>
  <c r="F49" i="5"/>
  <c r="E47" i="5"/>
  <c r="J18" i="5"/>
  <c r="E18" i="5"/>
  <c r="F78" i="5" s="1"/>
  <c r="J17" i="5"/>
  <c r="J12" i="5"/>
  <c r="J75" i="5" s="1"/>
  <c r="J49" i="5"/>
  <c r="E7" i="5"/>
  <c r="E45" i="5" s="1"/>
  <c r="E71" i="5"/>
  <c r="AY54" i="1"/>
  <c r="AX54" i="1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/>
  <c r="BI127" i="4"/>
  <c r="BH127" i="4"/>
  <c r="BG127" i="4"/>
  <c r="BF127" i="4"/>
  <c r="T127" i="4"/>
  <c r="R127" i="4"/>
  <c r="P127" i="4"/>
  <c r="BK127" i="4"/>
  <c r="J127" i="4"/>
  <c r="BE127" i="4" s="1"/>
  <c r="BI125" i="4"/>
  <c r="BH125" i="4"/>
  <c r="BG125" i="4"/>
  <c r="BF125" i="4"/>
  <c r="T125" i="4"/>
  <c r="R125" i="4"/>
  <c r="P125" i="4"/>
  <c r="BK125" i="4"/>
  <c r="J125" i="4"/>
  <c r="BE125" i="4"/>
  <c r="BI123" i="4"/>
  <c r="BH123" i="4"/>
  <c r="BG123" i="4"/>
  <c r="BF123" i="4"/>
  <c r="T123" i="4"/>
  <c r="R123" i="4"/>
  <c r="P123" i="4"/>
  <c r="BK123" i="4"/>
  <c r="J123" i="4"/>
  <c r="BE123" i="4"/>
  <c r="BI121" i="4"/>
  <c r="BH121" i="4"/>
  <c r="BG121" i="4"/>
  <c r="BF121" i="4"/>
  <c r="T121" i="4"/>
  <c r="R121" i="4"/>
  <c r="P121" i="4"/>
  <c r="BK121" i="4"/>
  <c r="J121" i="4"/>
  <c r="BE121" i="4"/>
  <c r="BI119" i="4"/>
  <c r="BH119" i="4"/>
  <c r="BG119" i="4"/>
  <c r="BF119" i="4"/>
  <c r="T119" i="4"/>
  <c r="R119" i="4"/>
  <c r="P119" i="4"/>
  <c r="BK119" i="4"/>
  <c r="J119" i="4"/>
  <c r="BE119" i="4" s="1"/>
  <c r="BI117" i="4"/>
  <c r="BH117" i="4"/>
  <c r="BG117" i="4"/>
  <c r="BF117" i="4"/>
  <c r="T117" i="4"/>
  <c r="R117" i="4"/>
  <c r="P117" i="4"/>
  <c r="BK117" i="4"/>
  <c r="J117" i="4"/>
  <c r="BE117" i="4"/>
  <c r="BI115" i="4"/>
  <c r="BH115" i="4"/>
  <c r="BG115" i="4"/>
  <c r="BF115" i="4"/>
  <c r="T115" i="4"/>
  <c r="R115" i="4"/>
  <c r="P115" i="4"/>
  <c r="BK115" i="4"/>
  <c r="J115" i="4"/>
  <c r="BE115" i="4"/>
  <c r="BI113" i="4"/>
  <c r="BH113" i="4"/>
  <c r="BG113" i="4"/>
  <c r="BF113" i="4"/>
  <c r="T113" i="4"/>
  <c r="R113" i="4"/>
  <c r="P113" i="4"/>
  <c r="BK113" i="4"/>
  <c r="J113" i="4"/>
  <c r="BE113" i="4"/>
  <c r="BI111" i="4"/>
  <c r="BH111" i="4"/>
  <c r="BG111" i="4"/>
  <c r="BF111" i="4"/>
  <c r="T111" i="4"/>
  <c r="R111" i="4"/>
  <c r="P111" i="4"/>
  <c r="BK111" i="4"/>
  <c r="J111" i="4"/>
  <c r="BE111" i="4" s="1"/>
  <c r="BI109" i="4"/>
  <c r="BH109" i="4"/>
  <c r="BG109" i="4"/>
  <c r="BF109" i="4"/>
  <c r="T109" i="4"/>
  <c r="R109" i="4"/>
  <c r="P109" i="4"/>
  <c r="BK109" i="4"/>
  <c r="J109" i="4"/>
  <c r="BE109" i="4" s="1"/>
  <c r="BI107" i="4"/>
  <c r="BH107" i="4"/>
  <c r="BG107" i="4"/>
  <c r="BF107" i="4"/>
  <c r="T107" i="4"/>
  <c r="R107" i="4"/>
  <c r="P107" i="4"/>
  <c r="BK107" i="4"/>
  <c r="J107" i="4"/>
  <c r="BE107" i="4"/>
  <c r="BI105" i="4"/>
  <c r="BH105" i="4"/>
  <c r="BG105" i="4"/>
  <c r="BF105" i="4"/>
  <c r="T105" i="4"/>
  <c r="R105" i="4"/>
  <c r="P105" i="4"/>
  <c r="BK105" i="4"/>
  <c r="J105" i="4"/>
  <c r="BE105" i="4"/>
  <c r="BI103" i="4"/>
  <c r="BH103" i="4"/>
  <c r="BG103" i="4"/>
  <c r="BF103" i="4"/>
  <c r="T103" i="4"/>
  <c r="R103" i="4"/>
  <c r="P103" i="4"/>
  <c r="BK103" i="4"/>
  <c r="J103" i="4"/>
  <c r="BE103" i="4" s="1"/>
  <c r="BI101" i="4"/>
  <c r="BH101" i="4"/>
  <c r="BG101" i="4"/>
  <c r="BF101" i="4"/>
  <c r="T101" i="4"/>
  <c r="R101" i="4"/>
  <c r="P101" i="4"/>
  <c r="BK101" i="4"/>
  <c r="J101" i="4"/>
  <c r="BE101" i="4"/>
  <c r="BI99" i="4"/>
  <c r="BH99" i="4"/>
  <c r="BG99" i="4"/>
  <c r="BF99" i="4"/>
  <c r="T99" i="4"/>
  <c r="R99" i="4"/>
  <c r="P99" i="4"/>
  <c r="BK99" i="4"/>
  <c r="J99" i="4"/>
  <c r="BE99" i="4"/>
  <c r="BI97" i="4"/>
  <c r="BH97" i="4"/>
  <c r="BG97" i="4"/>
  <c r="BF97" i="4"/>
  <c r="T97" i="4"/>
  <c r="R97" i="4"/>
  <c r="P97" i="4"/>
  <c r="BK97" i="4"/>
  <c r="J97" i="4"/>
  <c r="BE97" i="4"/>
  <c r="BI95" i="4"/>
  <c r="BH95" i="4"/>
  <c r="BG95" i="4"/>
  <c r="BF95" i="4"/>
  <c r="T95" i="4"/>
  <c r="R95" i="4"/>
  <c r="P95" i="4"/>
  <c r="BK95" i="4"/>
  <c r="J95" i="4"/>
  <c r="BE95" i="4" s="1"/>
  <c r="BI93" i="4"/>
  <c r="BH93" i="4"/>
  <c r="BG93" i="4"/>
  <c r="BF93" i="4"/>
  <c r="T93" i="4"/>
  <c r="R93" i="4"/>
  <c r="P93" i="4"/>
  <c r="BK93" i="4"/>
  <c r="J93" i="4"/>
  <c r="BE93" i="4"/>
  <c r="BI91" i="4"/>
  <c r="BH91" i="4"/>
  <c r="BG91" i="4"/>
  <c r="BF91" i="4"/>
  <c r="T91" i="4"/>
  <c r="R91" i="4"/>
  <c r="P91" i="4"/>
  <c r="BK91" i="4"/>
  <c r="J91" i="4"/>
  <c r="BE91" i="4"/>
  <c r="BI89" i="4"/>
  <c r="BH89" i="4"/>
  <c r="F33" i="4" s="1"/>
  <c r="BC54" i="1" s="1"/>
  <c r="BG89" i="4"/>
  <c r="BF89" i="4"/>
  <c r="T89" i="4"/>
  <c r="R89" i="4"/>
  <c r="P89" i="4"/>
  <c r="BK89" i="4"/>
  <c r="J89" i="4"/>
  <c r="BE89" i="4"/>
  <c r="BI87" i="4"/>
  <c r="F34" i="4" s="1"/>
  <c r="BD54" i="1" s="1"/>
  <c r="BH87" i="4"/>
  <c r="BG87" i="4"/>
  <c r="BF87" i="4"/>
  <c r="T87" i="4"/>
  <c r="R87" i="4"/>
  <c r="P87" i="4"/>
  <c r="BK87" i="4"/>
  <c r="BK80" i="4" s="1"/>
  <c r="J87" i="4"/>
  <c r="BE87" i="4" s="1"/>
  <c r="BI85" i="4"/>
  <c r="BH85" i="4"/>
  <c r="BG85" i="4"/>
  <c r="BF85" i="4"/>
  <c r="T85" i="4"/>
  <c r="R85" i="4"/>
  <c r="P85" i="4"/>
  <c r="P80" i="4" s="1"/>
  <c r="P79" i="4" s="1"/>
  <c r="P78" i="4" s="1"/>
  <c r="AU54" i="1" s="1"/>
  <c r="BK85" i="4"/>
  <c r="J85" i="4"/>
  <c r="BE85" i="4" s="1"/>
  <c r="BI83" i="4"/>
  <c r="BH83" i="4"/>
  <c r="BG83" i="4"/>
  <c r="F32" i="4" s="1"/>
  <c r="BB54" i="1" s="1"/>
  <c r="BF83" i="4"/>
  <c r="T83" i="4"/>
  <c r="T80" i="4" s="1"/>
  <c r="T79" i="4" s="1"/>
  <c r="T78" i="4" s="1"/>
  <c r="R83" i="4"/>
  <c r="P83" i="4"/>
  <c r="BK83" i="4"/>
  <c r="J83" i="4"/>
  <c r="BE83" i="4"/>
  <c r="BI81" i="4"/>
  <c r="BH81" i="4"/>
  <c r="BG81" i="4"/>
  <c r="BF81" i="4"/>
  <c r="F31" i="4" s="1"/>
  <c r="BA54" i="1" s="1"/>
  <c r="J31" i="4"/>
  <c r="AW54" i="1" s="1"/>
  <c r="T81" i="4"/>
  <c r="R81" i="4"/>
  <c r="R80" i="4" s="1"/>
  <c r="R79" i="4" s="1"/>
  <c r="R78" i="4" s="1"/>
  <c r="P81" i="4"/>
  <c r="BK81" i="4"/>
  <c r="J81" i="4"/>
  <c r="BE81" i="4"/>
  <c r="J74" i="4"/>
  <c r="F74" i="4"/>
  <c r="F72" i="4"/>
  <c r="E70" i="4"/>
  <c r="J51" i="4"/>
  <c r="F51" i="4"/>
  <c r="F49" i="4"/>
  <c r="E47" i="4"/>
  <c r="J18" i="4"/>
  <c r="E18" i="4"/>
  <c r="F75" i="4"/>
  <c r="F52" i="4"/>
  <c r="J17" i="4"/>
  <c r="J12" i="4"/>
  <c r="J49" i="4" s="1"/>
  <c r="J72" i="4"/>
  <c r="E7" i="4"/>
  <c r="E68" i="4"/>
  <c r="E45" i="4"/>
  <c r="AY53" i="1"/>
  <c r="AX53" i="1"/>
  <c r="BI154" i="3"/>
  <c r="BH154" i="3"/>
  <c r="BG154" i="3"/>
  <c r="BF154" i="3"/>
  <c r="T154" i="3"/>
  <c r="R154" i="3"/>
  <c r="P154" i="3"/>
  <c r="BK154" i="3"/>
  <c r="J154" i="3"/>
  <c r="BE154" i="3"/>
  <c r="BI151" i="3"/>
  <c r="BH151" i="3"/>
  <c r="BG151" i="3"/>
  <c r="BF151" i="3"/>
  <c r="T151" i="3"/>
  <c r="T144" i="3" s="1"/>
  <c r="R151" i="3"/>
  <c r="R144" i="3" s="1"/>
  <c r="P151" i="3"/>
  <c r="BK151" i="3"/>
  <c r="J151" i="3"/>
  <c r="BE151" i="3"/>
  <c r="BI148" i="3"/>
  <c r="BH148" i="3"/>
  <c r="BG148" i="3"/>
  <c r="BF148" i="3"/>
  <c r="T148" i="3"/>
  <c r="R148" i="3"/>
  <c r="P148" i="3"/>
  <c r="BK148" i="3"/>
  <c r="BK144" i="3" s="1"/>
  <c r="J144" i="3" s="1"/>
  <c r="J64" i="3" s="1"/>
  <c r="J148" i="3"/>
  <c r="BE148" i="3"/>
  <c r="BI145" i="3"/>
  <c r="BH145" i="3"/>
  <c r="BG145" i="3"/>
  <c r="BF145" i="3"/>
  <c r="T145" i="3"/>
  <c r="R145" i="3"/>
  <c r="P145" i="3"/>
  <c r="P144" i="3"/>
  <c r="BK145" i="3"/>
  <c r="J145" i="3"/>
  <c r="BE145" i="3"/>
  <c r="BI141" i="3"/>
  <c r="BH141" i="3"/>
  <c r="BG141" i="3"/>
  <c r="BF141" i="3"/>
  <c r="T141" i="3"/>
  <c r="R141" i="3"/>
  <c r="P141" i="3"/>
  <c r="P137" i="3" s="1"/>
  <c r="BK141" i="3"/>
  <c r="BK137" i="3" s="1"/>
  <c r="J137" i="3" s="1"/>
  <c r="J63" i="3" s="1"/>
  <c r="J141" i="3"/>
  <c r="BE141" i="3"/>
  <c r="BI138" i="3"/>
  <c r="BH138" i="3"/>
  <c r="BG138" i="3"/>
  <c r="BF138" i="3"/>
  <c r="T138" i="3"/>
  <c r="T137" i="3"/>
  <c r="R138" i="3"/>
  <c r="R137" i="3"/>
  <c r="P138" i="3"/>
  <c r="BK138" i="3"/>
  <c r="J138" i="3"/>
  <c r="BE138" i="3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J132" i="3"/>
  <c r="BE132" i="3"/>
  <c r="BI130" i="3"/>
  <c r="BH130" i="3"/>
  <c r="BG130" i="3"/>
  <c r="BF130" i="3"/>
  <c r="T130" i="3"/>
  <c r="R130" i="3"/>
  <c r="P130" i="3"/>
  <c r="BK130" i="3"/>
  <c r="J130" i="3"/>
  <c r="BE130" i="3"/>
  <c r="BI128" i="3"/>
  <c r="BH128" i="3"/>
  <c r="BG128" i="3"/>
  <c r="BF128" i="3"/>
  <c r="T128" i="3"/>
  <c r="R128" i="3"/>
  <c r="P128" i="3"/>
  <c r="BK128" i="3"/>
  <c r="J128" i="3"/>
  <c r="BE128" i="3"/>
  <c r="BI123" i="3"/>
  <c r="BH123" i="3"/>
  <c r="BG123" i="3"/>
  <c r="BF123" i="3"/>
  <c r="T123" i="3"/>
  <c r="R123" i="3"/>
  <c r="P123" i="3"/>
  <c r="P118" i="3" s="1"/>
  <c r="BK123" i="3"/>
  <c r="BK118" i="3" s="1"/>
  <c r="J118" i="3" s="1"/>
  <c r="J62" i="3" s="1"/>
  <c r="J123" i="3"/>
  <c r="BE123" i="3"/>
  <c r="BI121" i="3"/>
  <c r="BH121" i="3"/>
  <c r="BG121" i="3"/>
  <c r="BF121" i="3"/>
  <c r="T121" i="3"/>
  <c r="T118" i="3" s="1"/>
  <c r="R121" i="3"/>
  <c r="R118" i="3" s="1"/>
  <c r="P121" i="3"/>
  <c r="BK121" i="3"/>
  <c r="J121" i="3"/>
  <c r="BE121" i="3"/>
  <c r="BI119" i="3"/>
  <c r="BH119" i="3"/>
  <c r="BG119" i="3"/>
  <c r="BF119" i="3"/>
  <c r="T119" i="3"/>
  <c r="R119" i="3"/>
  <c r="P119" i="3"/>
  <c r="BK119" i="3"/>
  <c r="J119" i="3"/>
  <c r="BE119" i="3"/>
  <c r="BI116" i="3"/>
  <c r="BH116" i="3"/>
  <c r="BG116" i="3"/>
  <c r="BF116" i="3"/>
  <c r="T116" i="3"/>
  <c r="R116" i="3"/>
  <c r="P116" i="3"/>
  <c r="BK116" i="3"/>
  <c r="J116" i="3"/>
  <c r="BE116" i="3"/>
  <c r="BI114" i="3"/>
  <c r="BH114" i="3"/>
  <c r="BG114" i="3"/>
  <c r="BF114" i="3"/>
  <c r="T114" i="3"/>
  <c r="R114" i="3"/>
  <c r="P114" i="3"/>
  <c r="BK114" i="3"/>
  <c r="J114" i="3"/>
  <c r="BE114" i="3"/>
  <c r="BI111" i="3"/>
  <c r="BH111" i="3"/>
  <c r="BG111" i="3"/>
  <c r="BF111" i="3"/>
  <c r="T111" i="3"/>
  <c r="T110" i="3"/>
  <c r="R111" i="3"/>
  <c r="R110" i="3"/>
  <c r="P111" i="3"/>
  <c r="P110" i="3" s="1"/>
  <c r="BK111" i="3"/>
  <c r="BK110" i="3" s="1"/>
  <c r="J110" i="3" s="1"/>
  <c r="J61" i="3" s="1"/>
  <c r="J111" i="3"/>
  <c r="BE111" i="3"/>
  <c r="BI108" i="3"/>
  <c r="BH108" i="3"/>
  <c r="BG108" i="3"/>
  <c r="BF108" i="3"/>
  <c r="T108" i="3"/>
  <c r="T107" i="3"/>
  <c r="R108" i="3"/>
  <c r="R107" i="3"/>
  <c r="P108" i="3"/>
  <c r="P107" i="3" s="1"/>
  <c r="BK108" i="3"/>
  <c r="BK107" i="3" s="1"/>
  <c r="J107" i="3" s="1"/>
  <c r="J60" i="3" s="1"/>
  <c r="J108" i="3"/>
  <c r="BE108" i="3"/>
  <c r="BI105" i="3"/>
  <c r="BH105" i="3"/>
  <c r="BG105" i="3"/>
  <c r="BF105" i="3"/>
  <c r="T105" i="3"/>
  <c r="R105" i="3"/>
  <c r="P105" i="3"/>
  <c r="P98" i="3" s="1"/>
  <c r="BK105" i="3"/>
  <c r="J105" i="3"/>
  <c r="BE105" i="3"/>
  <c r="BI102" i="3"/>
  <c r="BH102" i="3"/>
  <c r="BG102" i="3"/>
  <c r="BF102" i="3"/>
  <c r="T102" i="3"/>
  <c r="T98" i="3" s="1"/>
  <c r="R102" i="3"/>
  <c r="R98" i="3" s="1"/>
  <c r="P102" i="3"/>
  <c r="BK102" i="3"/>
  <c r="J102" i="3"/>
  <c r="BE102" i="3"/>
  <c r="BI99" i="3"/>
  <c r="BH99" i="3"/>
  <c r="BG99" i="3"/>
  <c r="BF99" i="3"/>
  <c r="T99" i="3"/>
  <c r="R99" i="3"/>
  <c r="P99" i="3"/>
  <c r="BK99" i="3"/>
  <c r="BK98" i="3"/>
  <c r="J98" i="3" s="1"/>
  <c r="J59" i="3" s="1"/>
  <c r="J99" i="3"/>
  <c r="BE99" i="3" s="1"/>
  <c r="J30" i="3" s="1"/>
  <c r="AV53" i="1" s="1"/>
  <c r="BI95" i="3"/>
  <c r="BH95" i="3"/>
  <c r="BG95" i="3"/>
  <c r="BF95" i="3"/>
  <c r="T95" i="3"/>
  <c r="R95" i="3"/>
  <c r="P95" i="3"/>
  <c r="BK95" i="3"/>
  <c r="J95" i="3"/>
  <c r="BE95" i="3"/>
  <c r="BI92" i="3"/>
  <c r="F34" i="3" s="1"/>
  <c r="BD53" i="1" s="1"/>
  <c r="BH92" i="3"/>
  <c r="F33" i="3" s="1"/>
  <c r="BC53" i="1" s="1"/>
  <c r="BG92" i="3"/>
  <c r="BF92" i="3"/>
  <c r="T92" i="3"/>
  <c r="R92" i="3"/>
  <c r="P92" i="3"/>
  <c r="BK92" i="3"/>
  <c r="BK86" i="3" s="1"/>
  <c r="J92" i="3"/>
  <c r="BE92" i="3"/>
  <c r="BI87" i="3"/>
  <c r="BH87" i="3"/>
  <c r="BG87" i="3"/>
  <c r="F32" i="3"/>
  <c r="BB53" i="1" s="1"/>
  <c r="BF87" i="3"/>
  <c r="J31" i="3" s="1"/>
  <c r="AW53" i="1" s="1"/>
  <c r="T87" i="3"/>
  <c r="T86" i="3"/>
  <c r="R87" i="3"/>
  <c r="R86" i="3" s="1"/>
  <c r="R85" i="3" s="1"/>
  <c r="R84" i="3" s="1"/>
  <c r="P87" i="3"/>
  <c r="P86" i="3"/>
  <c r="BK87" i="3"/>
  <c r="J87" i="3"/>
  <c r="BE87" i="3"/>
  <c r="F30" i="3" s="1"/>
  <c r="AZ53" i="1" s="1"/>
  <c r="J80" i="3"/>
  <c r="F80" i="3"/>
  <c r="F78" i="3"/>
  <c r="E76" i="3"/>
  <c r="J51" i="3"/>
  <c r="F51" i="3"/>
  <c r="F49" i="3"/>
  <c r="E47" i="3"/>
  <c r="J18" i="3"/>
  <c r="E18" i="3"/>
  <c r="F81" i="3" s="1"/>
  <c r="J17" i="3"/>
  <c r="J12" i="3"/>
  <c r="J78" i="3"/>
  <c r="J49" i="3"/>
  <c r="E7" i="3"/>
  <c r="E45" i="3" s="1"/>
  <c r="E74" i="3"/>
  <c r="AY52" i="1"/>
  <c r="AX52" i="1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R108" i="2"/>
  <c r="P108" i="2"/>
  <c r="BK108" i="2"/>
  <c r="J108" i="2"/>
  <c r="BE108" i="2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5" i="2"/>
  <c r="BH95" i="2"/>
  <c r="BG95" i="2"/>
  <c r="BF95" i="2"/>
  <c r="T95" i="2"/>
  <c r="R95" i="2"/>
  <c r="P95" i="2"/>
  <c r="BK95" i="2"/>
  <c r="J95" i="2"/>
  <c r="BE95" i="2"/>
  <c r="BI93" i="2"/>
  <c r="BH93" i="2"/>
  <c r="BG93" i="2"/>
  <c r="BF93" i="2"/>
  <c r="T93" i="2"/>
  <c r="R93" i="2"/>
  <c r="P93" i="2"/>
  <c r="BK93" i="2"/>
  <c r="J93" i="2"/>
  <c r="BE93" i="2"/>
  <c r="BI91" i="2"/>
  <c r="BH91" i="2"/>
  <c r="BG91" i="2"/>
  <c r="BF91" i="2"/>
  <c r="T91" i="2"/>
  <c r="R91" i="2"/>
  <c r="P91" i="2"/>
  <c r="BK91" i="2"/>
  <c r="J91" i="2"/>
  <c r="BE91" i="2" s="1"/>
  <c r="BI89" i="2"/>
  <c r="BH89" i="2"/>
  <c r="BG89" i="2"/>
  <c r="BF89" i="2"/>
  <c r="T89" i="2"/>
  <c r="R89" i="2"/>
  <c r="R80" i="2" s="1"/>
  <c r="R79" i="2" s="1"/>
  <c r="R78" i="2" s="1"/>
  <c r="P89" i="2"/>
  <c r="BK89" i="2"/>
  <c r="J89" i="2"/>
  <c r="BE89" i="2" s="1"/>
  <c r="BI87" i="2"/>
  <c r="BH87" i="2"/>
  <c r="BG87" i="2"/>
  <c r="BF87" i="2"/>
  <c r="J31" i="2" s="1"/>
  <c r="AW52" i="1" s="1"/>
  <c r="T87" i="2"/>
  <c r="R87" i="2"/>
  <c r="P87" i="2"/>
  <c r="BK87" i="2"/>
  <c r="J87" i="2"/>
  <c r="BE87" i="2"/>
  <c r="BI85" i="2"/>
  <c r="BH85" i="2"/>
  <c r="F33" i="2" s="1"/>
  <c r="BC52" i="1" s="1"/>
  <c r="BG85" i="2"/>
  <c r="BF85" i="2"/>
  <c r="T85" i="2"/>
  <c r="R85" i="2"/>
  <c r="P85" i="2"/>
  <c r="BK85" i="2"/>
  <c r="J85" i="2"/>
  <c r="BE85" i="2"/>
  <c r="BI83" i="2"/>
  <c r="BH83" i="2"/>
  <c r="BG83" i="2"/>
  <c r="BF83" i="2"/>
  <c r="T83" i="2"/>
  <c r="R83" i="2"/>
  <c r="P83" i="2"/>
  <c r="BK83" i="2"/>
  <c r="BK80" i="2" s="1"/>
  <c r="J83" i="2"/>
  <c r="BE83" i="2" s="1"/>
  <c r="BI81" i="2"/>
  <c r="F34" i="2" s="1"/>
  <c r="BD52" i="1" s="1"/>
  <c r="BD51" i="1" s="1"/>
  <c r="W30" i="1" s="1"/>
  <c r="BH81" i="2"/>
  <c r="BG81" i="2"/>
  <c r="F32" i="2" s="1"/>
  <c r="BB52" i="1" s="1"/>
  <c r="BF81" i="2"/>
  <c r="T81" i="2"/>
  <c r="T80" i="2" s="1"/>
  <c r="T79" i="2" s="1"/>
  <c r="T78" i="2" s="1"/>
  <c r="R81" i="2"/>
  <c r="P81" i="2"/>
  <c r="P80" i="2" s="1"/>
  <c r="P79" i="2" s="1"/>
  <c r="P78" i="2" s="1"/>
  <c r="AU52" i="1" s="1"/>
  <c r="BK81" i="2"/>
  <c r="J81" i="2"/>
  <c r="BE81" i="2"/>
  <c r="J74" i="2"/>
  <c r="F74" i="2"/>
  <c r="F72" i="2"/>
  <c r="E70" i="2"/>
  <c r="J51" i="2"/>
  <c r="F51" i="2"/>
  <c r="F49" i="2"/>
  <c r="E47" i="2"/>
  <c r="J18" i="2"/>
  <c r="E18" i="2"/>
  <c r="F52" i="2" s="1"/>
  <c r="J17" i="2"/>
  <c r="J12" i="2"/>
  <c r="J72" i="2"/>
  <c r="J49" i="2"/>
  <c r="E7" i="2"/>
  <c r="E68" i="2" s="1"/>
  <c r="AS51" i="1"/>
  <c r="L47" i="1"/>
  <c r="AM46" i="1"/>
  <c r="L46" i="1"/>
  <c r="AM44" i="1"/>
  <c r="L44" i="1"/>
  <c r="L42" i="1"/>
  <c r="L41" i="1"/>
  <c r="J80" i="2" l="1"/>
  <c r="J58" i="2" s="1"/>
  <c r="BK79" i="2"/>
  <c r="BC51" i="1"/>
  <c r="BK85" i="3"/>
  <c r="J86" i="3"/>
  <c r="J58" i="3" s="1"/>
  <c r="T85" i="3"/>
  <c r="T84" i="3" s="1"/>
  <c r="R82" i="5"/>
  <c r="R81" i="5" s="1"/>
  <c r="AT53" i="1"/>
  <c r="F30" i="4"/>
  <c r="AZ54" i="1" s="1"/>
  <c r="J30" i="4"/>
  <c r="AV54" i="1" s="1"/>
  <c r="AT54" i="1" s="1"/>
  <c r="J80" i="4"/>
  <c r="J58" i="4" s="1"/>
  <c r="BK79" i="4"/>
  <c r="J83" i="5"/>
  <c r="J58" i="5" s="1"/>
  <c r="BK82" i="5"/>
  <c r="BB51" i="1"/>
  <c r="P85" i="3"/>
  <c r="P84" i="3" s="1"/>
  <c r="AU53" i="1" s="1"/>
  <c r="AU51" i="1" s="1"/>
  <c r="F30" i="2"/>
  <c r="AZ52" i="1" s="1"/>
  <c r="AZ51" i="1" s="1"/>
  <c r="E45" i="2"/>
  <c r="F75" i="2"/>
  <c r="F52" i="3"/>
  <c r="F52" i="5"/>
  <c r="J30" i="2"/>
  <c r="AV52" i="1" s="1"/>
  <c r="AT52" i="1" s="1"/>
  <c r="F31" i="3"/>
  <c r="BA53" i="1" s="1"/>
  <c r="F31" i="5"/>
  <c r="BA55" i="1" s="1"/>
  <c r="F31" i="2"/>
  <c r="BA52" i="1" s="1"/>
  <c r="J82" i="5" l="1"/>
  <c r="J57" i="5" s="1"/>
  <c r="BK81" i="5"/>
  <c r="J81" i="5" s="1"/>
  <c r="W28" i="1"/>
  <c r="AX51" i="1"/>
  <c r="W29" i="1"/>
  <c r="AY51" i="1"/>
  <c r="J79" i="2"/>
  <c r="J57" i="2" s="1"/>
  <c r="BK78" i="2"/>
  <c r="J78" i="2" s="1"/>
  <c r="J79" i="4"/>
  <c r="J57" i="4" s="1"/>
  <c r="BK78" i="4"/>
  <c r="J78" i="4" s="1"/>
  <c r="J85" i="3"/>
  <c r="J57" i="3" s="1"/>
  <c r="BK84" i="3"/>
  <c r="J84" i="3" s="1"/>
  <c r="BA51" i="1"/>
  <c r="W26" i="1"/>
  <c r="AV51" i="1"/>
  <c r="J56" i="2" l="1"/>
  <c r="J27" i="2"/>
  <c r="AK26" i="1"/>
  <c r="AW51" i="1"/>
  <c r="AK27" i="1" s="1"/>
  <c r="W27" i="1"/>
  <c r="J56" i="3"/>
  <c r="J27" i="3"/>
  <c r="J56" i="4"/>
  <c r="J27" i="4"/>
  <c r="J56" i="5"/>
  <c r="J27" i="5"/>
  <c r="J36" i="3" l="1"/>
  <c r="AG53" i="1"/>
  <c r="AN53" i="1" s="1"/>
  <c r="J36" i="4"/>
  <c r="AG54" i="1"/>
  <c r="AN54" i="1" s="1"/>
  <c r="AG55" i="1"/>
  <c r="AN55" i="1" s="1"/>
  <c r="J36" i="5"/>
  <c r="AT51" i="1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<sst xmlns="http://schemas.openxmlformats.org/spreadsheetml/2006/main" count="2648" uniqueCount="642">
  <si>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</si>
  <si>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</si>
  <si>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</si>
  <si>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</si>
  <si>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</si>
  <si>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</si>
  <si>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</si>
  <si>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{dfe83d8e-f4cc-4b68-b307-7bcf6a775c2c}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</si>
  <si>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</si>
  <si>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</si>
  <si>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</si>
  <si>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</si>
  <si>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</si>
  <si>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</si>
  <si>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</si>
  <si>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</si>
  <si>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2018/001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</si>
  <si>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</si>
  <si>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</si>
  <si>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Modernizace dopravního značení - Rozvadovská spojka, číslo akce 999177</t>
  </si>
  <si>
    <t>KSO:</t>
  </si>
  <si>
    <t/>
  </si>
  <si>
    <t>CC-CZ:</t>
  </si>
  <si>
    <t>Místo:</t>
  </si>
  <si>
    <t xml:space="preserve"> </t>
  </si>
  <si>
    <t>Datum:</t>
  </si>
  <si>
    <t>4. 5. 2018</t>
  </si>
  <si>
    <t>Zadavatel:</t>
  </si>
  <si>
    <t>IČ:</t>
  </si>
  <si>
    <t>TSK hl. m. Prahy a.s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</si>
  <si>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</si>
  <si>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</si>
  <si>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</si>
  <si>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</si>
  <si>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</si>
  <si>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</si>
  <si>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</si>
  <si>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</si>
  <si>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</si>
  <si>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</si>
  <si>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</si>
  <si>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</si>
  <si>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</si>
  <si>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</si>
  <si>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</si>
  <si>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</si>
  <si>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</si>
  <si>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</si>
  <si>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</si>
  <si>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</si>
  <si>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</si>
  <si>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</si>
  <si>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</si>
  <si>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</si>
  <si>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</si>
  <si>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</si>
  <si>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</si>
  <si>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</si>
  <si>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</si>
  <si>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</si>
  <si>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</si>
  <si>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</si>
  <si>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</si>
  <si>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</si>
  <si>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</si>
  <si>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</si>
  <si>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</si>
  <si>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</si>
  <si>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</si>
  <si>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</si>
  <si>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</si>
  <si>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</si>
  <si>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</si>
  <si>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</si>
  <si>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</si>
  <si>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</si>
  <si>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2018/001/a</t>
  </si>
  <si>
    <t>Svislé a vodorovné dopravní značení</t>
  </si>
  <si>
    <t>STA</t>
  </si>
  <si>
    <t>1</t>
  </si>
  <si>
    <t>{e0dff4fc-2163-4009-b286-6e25f02c918b}</t>
  </si>
  <si>
    <t>2</t>
  </si>
  <si>
    <t>2018/001/b</t>
  </si>
  <si>
    <t>Portály dopravního značení</t>
  </si>
  <si>
    <t>{02e4af89-fa01-4d33-8df7-555ebcd0ecb2}</t>
  </si>
  <si>
    <t>2018/001/c</t>
  </si>
  <si>
    <t>Dopravní opatření</t>
  </si>
  <si>
    <t>{5ee17b66-0a55-458c-a22b-0938b669f66c}</t>
  </si>
  <si>
    <t>2018/001/d</t>
  </si>
  <si>
    <t>VRN</t>
  </si>
  <si>
    <t>{5c8e78e9-b295-48d4-bf0d-12a1c0cfd726}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</si>
  <si>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</si>
  <si>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</si>
  <si>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</si>
  <si>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</si>
  <si>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</si>
  <si>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</si>
  <si>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</si>
  <si>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2018/001/a - Svislé a vodorovné dopravní značení</t>
  </si>
  <si>
    <t>DISK s.r.o.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</si>
  <si>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</si>
  <si>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</si>
  <si>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</si>
  <si>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</si>
  <si>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</si>
  <si>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</si>
  <si>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</si>
  <si>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</si>
  <si>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</si>
  <si>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</si>
  <si>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</si>
  <si>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</si>
  <si>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</si>
  <si>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</si>
  <si>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</si>
  <si>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</si>
  <si>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</si>
  <si>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</si>
  <si>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</si>
  <si>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</si>
  <si>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</si>
  <si>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</si>
  <si>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</si>
  <si>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</si>
  <si>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</si>
  <si>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</si>
  <si>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</si>
  <si>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9141111R1</t>
  </si>
  <si>
    <t xml:space="preserve">dodávka a montáž svislé dopravní značky ocelové s folií třídy 3 velikosti do 1 m2 </t>
  </si>
  <si>
    <t>kus</t>
  </si>
  <si>
    <t>4</t>
  </si>
  <si>
    <t>12946855</t>
  </si>
  <si>
    <t>P</t>
  </si>
  <si>
    <t>Poznámka k položce:
B4-4x; E13-4x; E7b-2x; IS1a-2x; IS1b-1x; IS1c-1x; IS2a-1x; IS2b-1x; IS3a-1x; IS3c-1x; IS4a-3x; IS4b-8x; IS4c-6x; IS5-14x
"položka zahrnuje: 
- dodávku a montáž značek v požadovaném provedení"</t>
  </si>
  <si>
    <t>9141111R2</t>
  </si>
  <si>
    <t xml:space="preserve">Montáž a přesun svislé dopravní značky ocelové s folií třídy 3 velikosti do 1 m2 </t>
  </si>
  <si>
    <t>-821006244</t>
  </si>
  <si>
    <t>Poznámka k položce:
osazení DZ IS24b-3x
"položka zahrnuje: 
- dopravu demontované značky z dočasné skládky 
- osazení a montáž značky na místě určeném projektem  
- nutnou opravu poškozených částí 
nezahrnuje dodávku značky"</t>
  </si>
  <si>
    <t>3</t>
  </si>
  <si>
    <t>9141111R3</t>
  </si>
  <si>
    <t xml:space="preserve">dodávka a montáž svislé dopravní značky ocelové s folií třídy 3 velikosti nad 1 m2 </t>
  </si>
  <si>
    <t>-63730112</t>
  </si>
  <si>
    <t>Poznámka k položce:
B4-2x; E13-2x; B20a-6x; B28-1x; P3-2x; A1a-2x; A10-2x
"položka zahrnuje: 
- dodávku a montáž značek v požadovaném provedení"</t>
  </si>
  <si>
    <t>9141111R5</t>
  </si>
  <si>
    <t>dodávka a montáž svislé dopravní značky ocelové s folií tř. 2 velikosti 100x150 cm</t>
  </si>
  <si>
    <t>-268228076</t>
  </si>
  <si>
    <t>Poznámka k položce:
IP19(1x1,5m)-2x; IP19(1,5x1,5m)-4x; IS10b-4x
"položka zahrnuje: 
- dodávku a montáž značek v požadovaném provedení"</t>
  </si>
  <si>
    <t>5</t>
  </si>
  <si>
    <t>9141111R8</t>
  </si>
  <si>
    <t>dodávka a montáž svislé dopravní značky velkoplošné lamelové, ocelové s folií třídy 3</t>
  </si>
  <si>
    <t>m2</t>
  </si>
  <si>
    <t>-1879291294</t>
  </si>
  <si>
    <t>Poznámka k položce:
č.01-15,27m2; č.03-7,42m2; č.04-14,73m2; č.05-7,53m2; č.06-6,99m2; č.09-12,79m2; č.12-16,23m2; č.13-5,91m2; č.14-5,91m2; č.15-7,74m2; č.16-7,74m2; č.18-7,42m2; č.24-10,97m2
"položka zahrnuje: 
- dodávku a montáž značek v požadovaném provedení"</t>
  </si>
  <si>
    <t>6</t>
  </si>
  <si>
    <t>914511R11</t>
  </si>
  <si>
    <t>dodávka a montáž ocelového sloupku dopravních značek délky do 3,5 m, pr. 70 mm do betonového základu</t>
  </si>
  <si>
    <t>1757251650</t>
  </si>
  <si>
    <t>Poznámka k položce:
"položka zahrnuje: 
- sloupky a upevňovací zařízení včetně jejich osazení (betonová patka, zemní práce)"</t>
  </si>
  <si>
    <t>7</t>
  </si>
  <si>
    <t>9145111R11</t>
  </si>
  <si>
    <t>demontáž ocelového sloupku dopravních značek délky do 3,5 m, pr. 70 mm do betonového základu</t>
  </si>
  <si>
    <t>-385607561</t>
  </si>
  <si>
    <t>Poznámka k položce:
demontáž stávajících
Položka zahrnuje odstranění, demontáž a odklizení materiálu s odvozem na předepsané místo</t>
  </si>
  <si>
    <t>8</t>
  </si>
  <si>
    <t>9145111R13</t>
  </si>
  <si>
    <t>Dodávka a montáž sloupku a stojky dopravních značek z příhradové konstrukce</t>
  </si>
  <si>
    <t>-1438259489</t>
  </si>
  <si>
    <t>915211111</t>
  </si>
  <si>
    <t>Vodorovné dopravní značení stříkaným plastem dělící čára šířky 125 mm souvislá bílá základní</t>
  </si>
  <si>
    <t>-374464280</t>
  </si>
  <si>
    <t>10</t>
  </si>
  <si>
    <t>966006R11</t>
  </si>
  <si>
    <t>Odstranění (demontáž) svislých dopravních značek s odklizením materiálu na skládku na vzdálenost do 20 m nebo s naložením na dopravní prostředek ze sloupů, sloupků nebo konzol</t>
  </si>
  <si>
    <t>1195907314</t>
  </si>
  <si>
    <t>11</t>
  </si>
  <si>
    <t>9660062R10</t>
  </si>
  <si>
    <t xml:space="preserve">dodávka a montáž svislých dopravních značek velkoplošných lamelových, hliníkových s folií třídy 3 na portál </t>
  </si>
  <si>
    <t>261845168</t>
  </si>
  <si>
    <t>Poznámka k položce:
č.02-25,16m2; č.07-16,45m2; č.08-16,77m2; č.10-13,33m2; č.11-17,42m2; č.17-30,53m2; č.19-55,69m2; č.20-44,72m2; č.21-15,8m2; č.22-27,84m2; č.23-12,04m2; č.25-18,81m2; č.26-14,62m2
"položka zahrnuje: 
- dodávku a montáž značek v požadovaném provedení 
- upevňovací materiál 
- pomocné konstrukce (lešení, zdvíhací plošina)."</t>
  </si>
  <si>
    <t>12</t>
  </si>
  <si>
    <t>9660062R12</t>
  </si>
  <si>
    <t>Odstranění(demontáž) ocelového sloupku a stojky dopravního značení profilu "I"</t>
  </si>
  <si>
    <t>-1921241494</t>
  </si>
  <si>
    <t>Poznámka k položce:
Položka zahrnuje odstranění, demontáž a odklizení materiálu s odvozem na předepsané místo</t>
  </si>
  <si>
    <t>13</t>
  </si>
  <si>
    <t>9660062R4</t>
  </si>
  <si>
    <t>Odstranění (demontáž) zvětšených svislých dopravních značek s odklizením materiálu na skládku na vzdálenost do 20 m nebo s naložením na dopravní prostředek ze sloupů, sloupků nebo konzol</t>
  </si>
  <si>
    <t>-218803328</t>
  </si>
  <si>
    <t>14</t>
  </si>
  <si>
    <t>9660062R6</t>
  </si>
  <si>
    <t>Odstranění (demontáž) svislých dopravních značek 100x150 cm s odklizením materiálu na skládku na vzdálenost do 20 m nebo s naložením na dopravní prostředek ze sloupů, sloupků nebo konzol</t>
  </si>
  <si>
    <t>343280870</t>
  </si>
  <si>
    <t>Poznámka k položce:
IP21-12x; IS10b-4x
Položka zahrnuje odstranění, demontáž a odklizení materiálu s odvozem na předepsané místo</t>
  </si>
  <si>
    <t>9660062R7</t>
  </si>
  <si>
    <t>Odstranění (demontáž) svislých dopravních značek velkoplošných lamelových s odklizením materiálu na skládku na vzdálenost do 20 m nebo s naložením na dopravní prostředek ze sloupů, sloupků nebo konzol</t>
  </si>
  <si>
    <t>-643233392</t>
  </si>
  <si>
    <t>Poznámka k položce:
demontáž stávajících
č.03-8,5m2; č.04-16m2; č.06-11,5m2; IS9a větev MÚK-13m2; č.09-11m2; č.12-21,5m2; č.13-9m2; č.14-9m2; IS9a větev MÚK-12m2; IS7a Jeremiášova-10,5m2; č.15-6m2; č.16-6m2; č.18-9m2
Položka zahrnuje odstranění, demontáž a odklizení materiálu s odvozem na předepsané místo</t>
  </si>
  <si>
    <t>16</t>
  </si>
  <si>
    <t>9660062R9</t>
  </si>
  <si>
    <t>Odstranění (demontáž) svislých dopravních značek velkoplošných lamelových, hliníkových z portálu s odklizením materiálu na skládku na vzdálenost do 20 m nebo s naložením na dopravní prostředek ze sloupů, sloupků nebo konzol</t>
  </si>
  <si>
    <t>1616551720</t>
  </si>
  <si>
    <t>Poznámka k položce:
demontáž stávajících
č.02-19,5m2; IS6e+IS6g před MÚK Jeremiášova-18,5m2; č.07-18,5m2; č.08-15,5m2; č.10-17m2; č.11-19,5m2; č.25-22m2; č.26-12m2; č.17-24m2; č.19-67m2; č.20-56,5m2; č.21-22,5m2; č.22-41,5m2; č.23-14m2
"položka zahrnuje: 
- odstranění, demontáž a odklizení materiálu s odvozem na předepsané místo 
- pomocné konstrukce (lešení, zdvíhací plošina)"</t>
  </si>
  <si>
    <t>2018/001/b - Portály dopravního značení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</si>
  <si>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</si>
  <si>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</si>
  <si>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</si>
  <si>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</si>
  <si>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>789 - Povrchové úpravy ocelových konstrukcí a technologických zařízení</t>
  </si>
  <si>
    <t>N01 - Přidružená stavební výroba</t>
  </si>
  <si>
    <t>Zemní práce</t>
  </si>
  <si>
    <t>113107346</t>
  </si>
  <si>
    <t>Odstranění podkladů nebo krytů strojně plochy jednotlivě do 50 m2 s přemístěním hmot na skládku na vzdálenost do 3 m nebo s naložením na dopravní prostředek živičných, o tl. vrstvy přes 250 do 300 mm</t>
  </si>
  <si>
    <t>m3</t>
  </si>
  <si>
    <t>CS ÚRS 2018 01</t>
  </si>
  <si>
    <t>-1367437247</t>
  </si>
  <si>
    <t>Poznámka k položce:
včetně odvozu a uložení na skládku
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</si>
  <si>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VV</t>
  </si>
  <si>
    <t xml:space="preserve">odstranění chodníku u odbouraných sloupů </t>
  </si>
  <si>
    <t>3,5*2*0,3*4</t>
  </si>
  <si>
    <t>Součet</t>
  </si>
  <si>
    <t>133201101</t>
  </si>
  <si>
    <t>Hloubení zapažených i nezapažených šachet s případným nutným přemístěním výkopku ve výkopišti v hornině tř. 3 do 100 m3</t>
  </si>
  <si>
    <t>1467989927</t>
  </si>
  <si>
    <t>Poznámka k položce:
obkopání stávajících stojin portálů před jejich demontáží
"položka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eventuelně nutné druhotné rozpojení odstřelené horniny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č.0141**"</t>
  </si>
  <si>
    <t>13*2*2*0,3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</si>
  <si>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</si>
  <si>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</si>
  <si>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1685413920</t>
  </si>
  <si>
    <t>Poznámka k položce:
"položka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neodečítá"</t>
  </si>
  <si>
    <t>Zakládání</t>
  </si>
  <si>
    <t>274322611</t>
  </si>
  <si>
    <t>Základy z betonu železového (bez výztuže) pasy z betonu se zvýšenými nároky na prostředí tř. C 30/37</t>
  </si>
  <si>
    <t>196086077</t>
  </si>
  <si>
    <t>Poznámka k položce:
kompletní základové konstrukce, výkop, bednění, zásyp
"-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proudů,"</t>
  </si>
  <si>
    <t>4*9</t>
  </si>
  <si>
    <t>274361821</t>
  </si>
  <si>
    <t>Výztuž základů pasů z betonářské oceli 10 505 (R) nebo BSt 500</t>
  </si>
  <si>
    <t>t</t>
  </si>
  <si>
    <t>859072447</t>
  </si>
  <si>
    <t>Poznámka k položce:
"Položka zahrnuje veškerý materiál, výrobky a polotovary, včetně mimostaveništní a vnitrostaveništní dopravy (rovněž přesuny), včetně naložení a složení, případně s uložením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vodivé propojení výztuže, které je součástí ochrany konstrukce proti vlivům bludných proudů, vyvedení do měřících skříní nebo míst pro měření bludných proudů (vlastní měřící skříně se uvádějí položkami SD 74),  
- povrchovou antikorozní úpravu výztuže,  
- separaci výztuže,  
- osazení měřících zařízení a úpravy pro ně,  
- osazení měřících skříní nebo míst pro měření bludných proudů."</t>
  </si>
  <si>
    <t>4*0,19</t>
  </si>
  <si>
    <t>274362021</t>
  </si>
  <si>
    <t>Výztuž základů pasů ze svařovaných sítí z drátů typu KARI</t>
  </si>
  <si>
    <t>1046217272</t>
  </si>
  <si>
    <t>4*0,15</t>
  </si>
  <si>
    <t>Vodorovné konstrukce</t>
  </si>
  <si>
    <t>451577777</t>
  </si>
  <si>
    <t>Podklad nebo lože pod dlažbu (přídlažbu) v ploše vodorovné nebo ve sklonu do 1:5, tloušťky do 150 mm z kameniva těženého</t>
  </si>
  <si>
    <t>847986904</t>
  </si>
  <si>
    <t>Poznámka k položce:
"oprava chodníků po odbouraných sloupech 
3,5 x 2 m x 4 kusy"
"- dodání kameniva předepsané kvality a zrnitosti 
- rozprostření a zhutnění vrstvy v předepsané tloušťce 
- zřízení vrstvy bez rozlišení šířky, pokládání vrstvy po etapách 
- nezahrnuje postřiky, nátěry"</t>
  </si>
  <si>
    <t>Komunikace pozemní</t>
  </si>
  <si>
    <t>5679111R1</t>
  </si>
  <si>
    <t>Podklad z prostého betonu B12,5</t>
  </si>
  <si>
    <t>617131578</t>
  </si>
  <si>
    <t>Poznámka k položce:
"-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proudů"</t>
  </si>
  <si>
    <t>4*0,6</t>
  </si>
  <si>
    <t>577175112</t>
  </si>
  <si>
    <t>Asfaltový beton vrstva ložní ACL 16 (ABH) s rozprostřením a zhutněním z nemodifikovaného asfaltu v pruhu šířky do 3 m, po zhutnění tl. 100 mm</t>
  </si>
  <si>
    <t>-88659895</t>
  </si>
  <si>
    <t>Poznámka k položce:
"oprava chodníků po odbouraných sloupech 
3,5 x 2 x 0,1 m x 4 kusy"
"-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pod."</t>
  </si>
  <si>
    <t>578132113</t>
  </si>
  <si>
    <t>Litý asfalt MA 8 (LAJ) s rozprostřením z nemodifikovaného asfaltu v pruhu šířky do 3 m tl. 30 mm</t>
  </si>
  <si>
    <t>-1481122177</t>
  </si>
  <si>
    <t>Poznámka k položce:
"oprava chodníků po odbouraných sloupech 
3,5 x 2 m x 4 kusy"</t>
  </si>
  <si>
    <t>914531111</t>
  </si>
  <si>
    <t>dodávka a montáž portálu do 40 m2 dopravního značení délky do 20 m, bez obslužné lávky a elektrického vybavení</t>
  </si>
  <si>
    <t>-692940702</t>
  </si>
  <si>
    <t>Poznámka k položce:
dodávka a montáž
Jeremiášova ulice
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27),pokud zadávací dokumentace nestanoví jinak.</t>
  </si>
  <si>
    <t>9145311R2</t>
  </si>
  <si>
    <t>dodávka a montáž portálu do 35 m2 dopravního značení délky přes 20 m, bez obslužné lávky a elektrického vybavení</t>
  </si>
  <si>
    <t>300063908</t>
  </si>
  <si>
    <t>961044111</t>
  </si>
  <si>
    <t>Bourání základů z betonu prostého</t>
  </si>
  <si>
    <t>-1020181389</t>
  </si>
  <si>
    <t>Poznámka k položce:
bourání a odstranění stávajících základů do hloubky 20 cm pod terén
"položka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předpisů"</t>
  </si>
  <si>
    <t>6*0,45</t>
  </si>
  <si>
    <t>7*0,3</t>
  </si>
  <si>
    <t>9660065R1</t>
  </si>
  <si>
    <t>demontáž portálu dopravního značení do 40 m2 bez obslužné lávky a elektrického vybavení</t>
  </si>
  <si>
    <t>ks</t>
  </si>
  <si>
    <t>-297358842</t>
  </si>
  <si>
    <t>Poznámka k položce:
demontáž stávajících portálů
"Rozvadovská spojka před MÚK Jeremiášova 
Jeremiášova ulice od Stodůlek 
včetně stojin a břevna, včetně likvidace"
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27),pokud zadávací dokumentace nestanoví jinak.</t>
  </si>
  <si>
    <t>9660065R3</t>
  </si>
  <si>
    <t>demontáž portálu dopravního značení do 75 m2 bez obslužné lávky a elektrického vybavení</t>
  </si>
  <si>
    <t>865221005</t>
  </si>
  <si>
    <t>Poznámka k položce:
demontáž stávajícího portálu
"Bucharova ulice 
včetně stojin a břevna, včetně likvidace"
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27),pokud zadávací dokumentace nestanoví jinak.</t>
  </si>
  <si>
    <t>9660065R4</t>
  </si>
  <si>
    <t>demontáž poloportálu dopravního značení do 10 m2 bez obslužné lávky a elektrického vybavení</t>
  </si>
  <si>
    <t>-1142562133</t>
  </si>
  <si>
    <t>Poznámka k položce:
demontáž stávajících poloportálů
"demontáž stávajících poloportálů s DZ č. C2a-C2e v Jeremiášově ulici 
včetně všech stojin, břeven a napínacích lan"
Položka portály (P) a poloportály (PP) dopravních značek (DZ) zahrnuje i kotvení, roznášecí nosníky pro DZ nebo úchyty pro proměnné dopravní značky (PDZ) a zařízení pro provozní informace (ZPI), nosné konstrukce pro vnější osvětlení značek, případná kontrolní zařízení (lávky, žebříky), případnou úpravu pro elektrické vybavení. Nezahrnuje vlastní dopravní značky a zařízení pro provozní informace (uvedou se v položkách 914, 951 a 952), předepsanou povrchovou úpravu kovové konstrukce (uvede se v položce 7831), rozváděče, osvětlení a další elektrické vybavení (uvede se položkami SD 74 a SD 75), zemní práce a základové konstrukce (uvedou se položkami SSD 1 a SD 27),pokud zadávací dokumentace nestanoví jinak.</t>
  </si>
  <si>
    <t>26</t>
  </si>
  <si>
    <t>9660065R5</t>
  </si>
  <si>
    <t>výkup kovového odpadu</t>
  </si>
  <si>
    <t>kg</t>
  </si>
  <si>
    <t>1301977457</t>
  </si>
  <si>
    <t xml:space="preserve">výkup železa </t>
  </si>
  <si>
    <t>(3,45+5,08+2,62+3,34+2,34+2,34+0,57+0,61+0,48+0,94+0,47+0,23+0,37+0,14+0,21+0,17+0,33)*1000</t>
  </si>
  <si>
    <t>789</t>
  </si>
  <si>
    <t>Povrchové úpravy ocelových konstrukcí a technologických zařízení</t>
  </si>
  <si>
    <t>17</t>
  </si>
  <si>
    <t>7893211R1</t>
  </si>
  <si>
    <t>protikorozní ochrana ocelových konstrukcí s povlakovým nástřikem metalizací a polyuretanový nátěr</t>
  </si>
  <si>
    <t>307159744</t>
  </si>
  <si>
    <t>Poznámka k položce:
- položky nátěrů zahrnují kompletní povlaky (i různobarevné), včetně úpravy podkladu (odmaštění, odrezivění, odstranění starých nátěrů a nečistot) a jeho vyspravení, provedení nátěru předepsaným postupem a splnění všech požadavků daných technologickým předpisem.</t>
  </si>
  <si>
    <t>31,58+27,28+12,74+20,42+10,21+13,41+15,89+17,47+18,3+33,37+9,58+62,92+15,69+15,94+10,78+29,7+15+14,04+10,78</t>
  </si>
  <si>
    <t>18</t>
  </si>
  <si>
    <t>7893211R2</t>
  </si>
  <si>
    <t>protikorozní ochrana ocelových konstrukcí s povlakem z žárového zinkování ponorem a polyuretanový nátěr</t>
  </si>
  <si>
    <t>784319494</t>
  </si>
  <si>
    <t>9*0,5*0,4+3*3,5*0,2+6*0,2</t>
  </si>
  <si>
    <t>N01</t>
  </si>
  <si>
    <t>Přidružená stavební výroba</t>
  </si>
  <si>
    <t>19</t>
  </si>
  <si>
    <t>pol1</t>
  </si>
  <si>
    <t>Svítidla - dodávka a montáž</t>
  </si>
  <si>
    <t>159088878</t>
  </si>
  <si>
    <t>Poznámka k položce:
dodávka nových světel, včetně rozvodů po portálech a předřadníků</t>
  </si>
  <si>
    <t>3+6+3</t>
  </si>
  <si>
    <t>20</t>
  </si>
  <si>
    <t>pol2</t>
  </si>
  <si>
    <t>Svítidla - demontáž</t>
  </si>
  <si>
    <t>794829212</t>
  </si>
  <si>
    <t>Poznámka k položce:
demontáž svítidel, včetně rozvodů po portálech</t>
  </si>
  <si>
    <t>3+7+3</t>
  </si>
  <si>
    <t>pol3</t>
  </si>
  <si>
    <t>ostatní doplňkové ocelové konstrukce - nové</t>
  </si>
  <si>
    <t>-56320062</t>
  </si>
  <si>
    <t>Poznámka k položce:
"roznášecí nosníky, třmeny a nová stojina 
pro úpravy stávajících portálů"</t>
  </si>
  <si>
    <t>0,975+0,935+0,606+1,115+0,561+0,45+0,49+0,415+0,43+1,89+0,425</t>
  </si>
  <si>
    <t>22</t>
  </si>
  <si>
    <t>pol4</t>
  </si>
  <si>
    <t>ostatní doplňkové ocelové konstrukce - demontáž</t>
  </si>
  <si>
    <t>1308644102</t>
  </si>
  <si>
    <t>Poznámka k položce:
"demontáž roznášecích nosníků a třmenů ze stávajících portálů 
demontáž stojky, která bude nahrazena novou"</t>
  </si>
  <si>
    <t>0,975+1,28+0,698+1,24+0,658+0,35+0,59+0,28+0,345+0,43+0,683</t>
  </si>
  <si>
    <t>2018/001/c - Dopravní opatření</t>
  </si>
  <si>
    <t>VRN - Vedlejší rozpočtové náklady</t>
  </si>
  <si>
    <t xml:space="preserve">    VRN2 - Příprava staveniště</t>
  </si>
  <si>
    <t>Vedlejší rozpočtové náklady</t>
  </si>
  <si>
    <t>VRN2</t>
  </si>
  <si>
    <t>Příprava staveniště</t>
  </si>
  <si>
    <t>0200010R1</t>
  </si>
  <si>
    <t>pomocné práce při zřízení nebo zajištění opatření na regulaci a ochranu dopravy</t>
  </si>
  <si>
    <t>kpl</t>
  </si>
  <si>
    <t>1024</t>
  </si>
  <si>
    <t>-988492712</t>
  </si>
  <si>
    <t>Poznámka k položce:
dopravní opatření - 1.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</si>
  <si>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</t>
  </si>
  <si>
    <t>93136867</t>
  </si>
  <si>
    <t>Poznámka k položce:
dopravní opatření - 2.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</si>
  <si>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0200010R3</t>
  </si>
  <si>
    <t>1140048615</t>
  </si>
  <si>
    <t>Poznámka k položce:
dopravní opatření - 3.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</si>
  <si>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0200010R4</t>
  </si>
  <si>
    <t>1111148421</t>
  </si>
  <si>
    <t>Poznámka k položce:
dopravní opatření - 4.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</si>
  <si>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0200010R5</t>
  </si>
  <si>
    <t>490996528</t>
  </si>
  <si>
    <t>Poznámka k položce:
dopravní opatření - 5.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</si>
  <si>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23</t>
  </si>
  <si>
    <t>0200010R6</t>
  </si>
  <si>
    <t>349969647</t>
  </si>
  <si>
    <t>Poznámka k položce:
dopravní opatření - 6.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</si>
  <si>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24</t>
  </si>
  <si>
    <t>0200010R7</t>
  </si>
  <si>
    <t>-1350294590</t>
  </si>
  <si>
    <t>Poznámka k položce:
dopravní opatření - 7.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</si>
  <si>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25</t>
  </si>
  <si>
    <t>0200010R8</t>
  </si>
  <si>
    <t>-977395181</t>
  </si>
  <si>
    <t>Poznámka k položce:
dopravní opatření - 8.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</si>
  <si>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0200010R9</t>
  </si>
  <si>
    <t>430648122</t>
  </si>
  <si>
    <t>Poznámka k položce:
dopravní opatření - 9.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</si>
  <si>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020001R10</t>
  </si>
  <si>
    <t>1458817285</t>
  </si>
  <si>
    <t>Poznámka k položce:
dopravní opatření - 10.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</si>
  <si>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0200010R11</t>
  </si>
  <si>
    <t>-1649254575</t>
  </si>
  <si>
    <t>Poznámka k položce:
dopravní opatření - 11.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</si>
  <si>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0200010R12</t>
  </si>
  <si>
    <t>-1453542290</t>
  </si>
  <si>
    <t>Poznámka k položce:
dopravní opatření - 12.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</si>
  <si>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0200010R13</t>
  </si>
  <si>
    <t>1592272872</t>
  </si>
  <si>
    <t>Poznámka k položce:
dopravní opatření - 13.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</si>
  <si>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0200010R14</t>
  </si>
  <si>
    <t>2109982830</t>
  </si>
  <si>
    <t>Poznámka k položce:
dopravní opatření - 14.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</si>
  <si>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0200010R15</t>
  </si>
  <si>
    <t>-1047247821</t>
  </si>
  <si>
    <t>Poznámka k položce:
dopravní opatření - 15.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</si>
  <si>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0200010R16</t>
  </si>
  <si>
    <t>2125477132</t>
  </si>
  <si>
    <t>Poznámka k položce:
dopravní opatření -16.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</si>
  <si>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0200010R17</t>
  </si>
  <si>
    <t>1449343060</t>
  </si>
  <si>
    <t>Poznámka k položce:
dopravní opatření - 17.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</si>
  <si>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0200010R18</t>
  </si>
  <si>
    <t>2023301037</t>
  </si>
  <si>
    <t>Poznámka k položce:
dopravní opatření - 18.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</si>
  <si>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0200010R19</t>
  </si>
  <si>
    <t>-704717540</t>
  </si>
  <si>
    <t>Poznámka k položce:
dopravní opatření - 19.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</si>
  <si>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0200010R20</t>
  </si>
  <si>
    <t>-1907209556</t>
  </si>
  <si>
    <t>Poznámka k položce:
dopravní opatření - 20.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</si>
  <si>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0200010R21</t>
  </si>
  <si>
    <t>109450447</t>
  </si>
  <si>
    <t>Poznámka k položce:
dopravní opatření - 21.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</si>
  <si>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0200010R22</t>
  </si>
  <si>
    <t>-7062338</t>
  </si>
  <si>
    <t>Poznámka k položce:
dopravní opatření - 22.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</si>
  <si>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0200010R23</t>
  </si>
  <si>
    <t>-276316371</t>
  </si>
  <si>
    <t>Poznámka k položce:
dopravní opatření - 23.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</si>
  <si>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0200010R24</t>
  </si>
  <si>
    <t>338604127</t>
  </si>
  <si>
    <t>Poznámka k položce:
dopravní opatření - 24.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</si>
  <si>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0200010R25</t>
  </si>
  <si>
    <t>529516688</t>
  </si>
  <si>
    <t>Poznámka k položce:
dopravní opatření - 25. etapa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</si>
  <si>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0200010R26</t>
  </si>
  <si>
    <t>-659986279</t>
  </si>
  <si>
    <t>Poznámka k položce:
dopravní opatření pro realizaci úprav dopravních značek ve standardním rozměru
"Kompletní dopravně inženýrské opatření dle projektové dokumentace a TP 66: 
Přechodné svislé dopravní značení, dopravní zařízení, jejich dodávku, montáž, demontáž, kontrolu, údržbu, servis, přeznačování a manipulaci s nimi. 
Zajištění inženýrské činnosti pro projednání DIO. 
Zajištění veškerých rozhodnutí o uzavírkách a stanovení přechodné úpravy provozu na pozemní komunikaci."</t>
  </si>
  <si>
    <t>2018/001/d - VRN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</si>
  <si>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</si>
  <si>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</si>
  <si>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</si>
  <si>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</si>
  <si>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VRN1</t>
  </si>
  <si>
    <t>Průzkumné, geodetické a projektové práce</t>
  </si>
  <si>
    <t>012103000</t>
  </si>
  <si>
    <t>Geodetické práce před výstavbou</t>
  </si>
  <si>
    <t>-1935935511</t>
  </si>
  <si>
    <t>Poznámka k položce:
zahrnuje veškeré náklady spojené s objednatelem požadovanými pracemi</t>
  </si>
  <si>
    <t>013244000</t>
  </si>
  <si>
    <t>Dokumentace pro provádění stavby</t>
  </si>
  <si>
    <t>1295408936</t>
  </si>
  <si>
    <t>013254000</t>
  </si>
  <si>
    <t>Dokumentace skutečného provedení stavby</t>
  </si>
  <si>
    <t>-474244088</t>
  </si>
  <si>
    <t>VRN3</t>
  </si>
  <si>
    <t>Zařízení staveniště</t>
  </si>
  <si>
    <t>031103000</t>
  </si>
  <si>
    <t>zařízení staveniště</t>
  </si>
  <si>
    <t>-298481234</t>
  </si>
  <si>
    <t>VRN6</t>
  </si>
  <si>
    <t>Územní vlivy</t>
  </si>
  <si>
    <t>060001000</t>
  </si>
  <si>
    <t xml:space="preserve"> územní vlivy</t>
  </si>
  <si>
    <t>kpl.</t>
  </si>
  <si>
    <t>CS ÚRS 2017 01</t>
  </si>
  <si>
    <t>-1087936926</t>
  </si>
  <si>
    <t>VRN7</t>
  </si>
  <si>
    <t>Provozní vlivy</t>
  </si>
  <si>
    <t>070001000</t>
  </si>
  <si>
    <t xml:space="preserve"> provozní vlivy</t>
  </si>
  <si>
    <t>-1243356834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</si>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</sst>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34" activePane="bottomLeft" state="frozen"/>
      <selection pane="bottomLeft" activeCell="AO14" sqref="AO1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27" t="s">
        <v>16</v>
      </c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28"/>
      <c r="AQ5" s="30"/>
      <c r="BE5" s="325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29" t="s">
        <v>19</v>
      </c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28"/>
      <c r="AQ6" s="30"/>
      <c r="BE6" s="326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26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26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26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26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26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26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26"/>
      <c r="BS13" s="23" t="s">
        <v>8</v>
      </c>
    </row>
    <row r="14" spans="1:74">
      <c r="B14" s="27"/>
      <c r="C14" s="28"/>
      <c r="D14" s="28"/>
      <c r="E14" s="330" t="s">
        <v>32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26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26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26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26"/>
      <c r="BS17" s="23" t="s">
        <v>34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26"/>
      <c r="BS18" s="23" t="s">
        <v>8</v>
      </c>
    </row>
    <row r="19" spans="2:71" ht="14.45" customHeight="1">
      <c r="B19" s="27"/>
      <c r="C19" s="28"/>
      <c r="D19" s="36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26"/>
      <c r="BS19" s="23" t="s">
        <v>8</v>
      </c>
    </row>
    <row r="20" spans="2:71" ht="57" customHeight="1">
      <c r="B20" s="27"/>
      <c r="C20" s="28"/>
      <c r="D20" s="28"/>
      <c r="E20" s="332" t="s">
        <v>36</v>
      </c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28"/>
      <c r="AP20" s="28"/>
      <c r="AQ20" s="30"/>
      <c r="BE20" s="326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26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26"/>
    </row>
    <row r="23" spans="2:71" s="1" customFormat="1" ht="25.9" customHeight="1">
      <c r="B23" s="40"/>
      <c r="C23" s="41"/>
      <c r="D23" s="42" t="s">
        <v>37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33">
        <f>ROUND(AG51,2)</f>
        <v>0</v>
      </c>
      <c r="AL23" s="334"/>
      <c r="AM23" s="334"/>
      <c r="AN23" s="334"/>
      <c r="AO23" s="334"/>
      <c r="AP23" s="41"/>
      <c r="AQ23" s="44"/>
      <c r="BE23" s="326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26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35" t="s">
        <v>38</v>
      </c>
      <c r="M25" s="335"/>
      <c r="N25" s="335"/>
      <c r="O25" s="335"/>
      <c r="P25" s="41"/>
      <c r="Q25" s="41"/>
      <c r="R25" s="41"/>
      <c r="S25" s="41"/>
      <c r="T25" s="41"/>
      <c r="U25" s="41"/>
      <c r="V25" s="41"/>
      <c r="W25" s="335" t="s">
        <v>39</v>
      </c>
      <c r="X25" s="335"/>
      <c r="Y25" s="335"/>
      <c r="Z25" s="335"/>
      <c r="AA25" s="335"/>
      <c r="AB25" s="335"/>
      <c r="AC25" s="335"/>
      <c r="AD25" s="335"/>
      <c r="AE25" s="335"/>
      <c r="AF25" s="41"/>
      <c r="AG25" s="41"/>
      <c r="AH25" s="41"/>
      <c r="AI25" s="41"/>
      <c r="AJ25" s="41"/>
      <c r="AK25" s="335" t="s">
        <v>40</v>
      </c>
      <c r="AL25" s="335"/>
      <c r="AM25" s="335"/>
      <c r="AN25" s="335"/>
      <c r="AO25" s="335"/>
      <c r="AP25" s="41"/>
      <c r="AQ25" s="44"/>
      <c r="BE25" s="326"/>
    </row>
    <row r="26" spans="2:71" s="2" customFormat="1" ht="14.45" customHeight="1">
      <c r="B26" s="46"/>
      <c r="C26" s="47"/>
      <c r="D26" s="48" t="s">
        <v>41</v>
      </c>
      <c r="E26" s="47"/>
      <c r="F26" s="48" t="s">
        <v>42</v>
      </c>
      <c r="G26" s="47"/>
      <c r="H26" s="47"/>
      <c r="I26" s="47"/>
      <c r="J26" s="47"/>
      <c r="K26" s="47"/>
      <c r="L26" s="336">
        <v>0.21</v>
      </c>
      <c r="M26" s="337"/>
      <c r="N26" s="337"/>
      <c r="O26" s="337"/>
      <c r="P26" s="47"/>
      <c r="Q26" s="47"/>
      <c r="R26" s="47"/>
      <c r="S26" s="47"/>
      <c r="T26" s="47"/>
      <c r="U26" s="47"/>
      <c r="V26" s="47"/>
      <c r="W26" s="338">
        <f>ROUND(AZ51,2)</f>
        <v>0</v>
      </c>
      <c r="X26" s="337"/>
      <c r="Y26" s="337"/>
      <c r="Z26" s="337"/>
      <c r="AA26" s="337"/>
      <c r="AB26" s="337"/>
      <c r="AC26" s="337"/>
      <c r="AD26" s="337"/>
      <c r="AE26" s="337"/>
      <c r="AF26" s="47"/>
      <c r="AG26" s="47"/>
      <c r="AH26" s="47"/>
      <c r="AI26" s="47"/>
      <c r="AJ26" s="47"/>
      <c r="AK26" s="338">
        <f>ROUND(AV51,2)</f>
        <v>0</v>
      </c>
      <c r="AL26" s="337"/>
      <c r="AM26" s="337"/>
      <c r="AN26" s="337"/>
      <c r="AO26" s="337"/>
      <c r="AP26" s="47"/>
      <c r="AQ26" s="49"/>
      <c r="BE26" s="326"/>
    </row>
    <row r="27" spans="2:71" s="2" customFormat="1" ht="14.45" customHeight="1">
      <c r="B27" s="46"/>
      <c r="C27" s="47"/>
      <c r="D27" s="47"/>
      <c r="E27" s="47"/>
      <c r="F27" s="48" t="s">
        <v>43</v>
      </c>
      <c r="G27" s="47"/>
      <c r="H27" s="47"/>
      <c r="I27" s="47"/>
      <c r="J27" s="47"/>
      <c r="K27" s="47"/>
      <c r="L27" s="336">
        <v>0.15</v>
      </c>
      <c r="M27" s="337"/>
      <c r="N27" s="337"/>
      <c r="O27" s="337"/>
      <c r="P27" s="47"/>
      <c r="Q27" s="47"/>
      <c r="R27" s="47"/>
      <c r="S27" s="47"/>
      <c r="T27" s="47"/>
      <c r="U27" s="47"/>
      <c r="V27" s="47"/>
      <c r="W27" s="338">
        <f>ROUND(BA51,2)</f>
        <v>0</v>
      </c>
      <c r="X27" s="337"/>
      <c r="Y27" s="337"/>
      <c r="Z27" s="337"/>
      <c r="AA27" s="337"/>
      <c r="AB27" s="337"/>
      <c r="AC27" s="337"/>
      <c r="AD27" s="337"/>
      <c r="AE27" s="337"/>
      <c r="AF27" s="47"/>
      <c r="AG27" s="47"/>
      <c r="AH27" s="47"/>
      <c r="AI27" s="47"/>
      <c r="AJ27" s="47"/>
      <c r="AK27" s="338">
        <f>ROUND(AW51,2)</f>
        <v>0</v>
      </c>
      <c r="AL27" s="337"/>
      <c r="AM27" s="337"/>
      <c r="AN27" s="337"/>
      <c r="AO27" s="337"/>
      <c r="AP27" s="47"/>
      <c r="AQ27" s="49"/>
      <c r="BE27" s="326"/>
    </row>
    <row r="28" spans="2:71" s="2" customFormat="1" ht="14.45" hidden="1" customHeight="1">
      <c r="B28" s="46"/>
      <c r="C28" s="47"/>
      <c r="D28" s="47"/>
      <c r="E28" s="47"/>
      <c r="F28" s="48" t="s">
        <v>44</v>
      </c>
      <c r="G28" s="47"/>
      <c r="H28" s="47"/>
      <c r="I28" s="47"/>
      <c r="J28" s="47"/>
      <c r="K28" s="47"/>
      <c r="L28" s="336">
        <v>0.21</v>
      </c>
      <c r="M28" s="337"/>
      <c r="N28" s="337"/>
      <c r="O28" s="337"/>
      <c r="P28" s="47"/>
      <c r="Q28" s="47"/>
      <c r="R28" s="47"/>
      <c r="S28" s="47"/>
      <c r="T28" s="47"/>
      <c r="U28" s="47"/>
      <c r="V28" s="47"/>
      <c r="W28" s="338">
        <f>ROUND(BB51,2)</f>
        <v>0</v>
      </c>
      <c r="X28" s="337"/>
      <c r="Y28" s="337"/>
      <c r="Z28" s="337"/>
      <c r="AA28" s="337"/>
      <c r="AB28" s="337"/>
      <c r="AC28" s="337"/>
      <c r="AD28" s="337"/>
      <c r="AE28" s="337"/>
      <c r="AF28" s="47"/>
      <c r="AG28" s="47"/>
      <c r="AH28" s="47"/>
      <c r="AI28" s="47"/>
      <c r="AJ28" s="47"/>
      <c r="AK28" s="338">
        <v>0</v>
      </c>
      <c r="AL28" s="337"/>
      <c r="AM28" s="337"/>
      <c r="AN28" s="337"/>
      <c r="AO28" s="337"/>
      <c r="AP28" s="47"/>
      <c r="AQ28" s="49"/>
      <c r="BE28" s="326"/>
    </row>
    <row r="29" spans="2:71" s="2" customFormat="1" ht="14.45" hidden="1" customHeight="1">
      <c r="B29" s="46"/>
      <c r="C29" s="47"/>
      <c r="D29" s="47"/>
      <c r="E29" s="47"/>
      <c r="F29" s="48" t="s">
        <v>45</v>
      </c>
      <c r="G29" s="47"/>
      <c r="H29" s="47"/>
      <c r="I29" s="47"/>
      <c r="J29" s="47"/>
      <c r="K29" s="47"/>
      <c r="L29" s="336">
        <v>0.15</v>
      </c>
      <c r="M29" s="337"/>
      <c r="N29" s="337"/>
      <c r="O29" s="337"/>
      <c r="P29" s="47"/>
      <c r="Q29" s="47"/>
      <c r="R29" s="47"/>
      <c r="S29" s="47"/>
      <c r="T29" s="47"/>
      <c r="U29" s="47"/>
      <c r="V29" s="47"/>
      <c r="W29" s="338">
        <f>ROUND(BC51,2)</f>
        <v>0</v>
      </c>
      <c r="X29" s="337"/>
      <c r="Y29" s="337"/>
      <c r="Z29" s="337"/>
      <c r="AA29" s="337"/>
      <c r="AB29" s="337"/>
      <c r="AC29" s="337"/>
      <c r="AD29" s="337"/>
      <c r="AE29" s="337"/>
      <c r="AF29" s="47"/>
      <c r="AG29" s="47"/>
      <c r="AH29" s="47"/>
      <c r="AI29" s="47"/>
      <c r="AJ29" s="47"/>
      <c r="AK29" s="338">
        <v>0</v>
      </c>
      <c r="AL29" s="337"/>
      <c r="AM29" s="337"/>
      <c r="AN29" s="337"/>
      <c r="AO29" s="337"/>
      <c r="AP29" s="47"/>
      <c r="AQ29" s="49"/>
      <c r="BE29" s="326"/>
    </row>
    <row r="30" spans="2:71" s="2" customFormat="1" ht="14.45" hidden="1" customHeight="1">
      <c r="B30" s="46"/>
      <c r="C30" s="47"/>
      <c r="D30" s="47"/>
      <c r="E30" s="47"/>
      <c r="F30" s="48" t="s">
        <v>46</v>
      </c>
      <c r="G30" s="47"/>
      <c r="H30" s="47"/>
      <c r="I30" s="47"/>
      <c r="J30" s="47"/>
      <c r="K30" s="47"/>
      <c r="L30" s="336">
        <v>0</v>
      </c>
      <c r="M30" s="337"/>
      <c r="N30" s="337"/>
      <c r="O30" s="337"/>
      <c r="P30" s="47"/>
      <c r="Q30" s="47"/>
      <c r="R30" s="47"/>
      <c r="S30" s="47"/>
      <c r="T30" s="47"/>
      <c r="U30" s="47"/>
      <c r="V30" s="47"/>
      <c r="W30" s="338">
        <f>ROUND(BD51,2)</f>
        <v>0</v>
      </c>
      <c r="X30" s="337"/>
      <c r="Y30" s="337"/>
      <c r="Z30" s="337"/>
      <c r="AA30" s="337"/>
      <c r="AB30" s="337"/>
      <c r="AC30" s="337"/>
      <c r="AD30" s="337"/>
      <c r="AE30" s="337"/>
      <c r="AF30" s="47"/>
      <c r="AG30" s="47"/>
      <c r="AH30" s="47"/>
      <c r="AI30" s="47"/>
      <c r="AJ30" s="47"/>
      <c r="AK30" s="338">
        <v>0</v>
      </c>
      <c r="AL30" s="337"/>
      <c r="AM30" s="337"/>
      <c r="AN30" s="337"/>
      <c r="AO30" s="337"/>
      <c r="AP30" s="47"/>
      <c r="AQ30" s="49"/>
      <c r="BE30" s="326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26"/>
    </row>
    <row r="32" spans="2:71" s="1" customFormat="1" ht="25.9" customHeight="1">
      <c r="B32" s="40"/>
      <c r="C32" s="50"/>
      <c r="D32" s="51" t="s">
        <v>47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48</v>
      </c>
      <c r="U32" s="52"/>
      <c r="V32" s="52"/>
      <c r="W32" s="52"/>
      <c r="X32" s="339" t="s">
        <v>49</v>
      </c>
      <c r="Y32" s="340"/>
      <c r="Z32" s="340"/>
      <c r="AA32" s="340"/>
      <c r="AB32" s="340"/>
      <c r="AC32" s="52"/>
      <c r="AD32" s="52"/>
      <c r="AE32" s="52"/>
      <c r="AF32" s="52"/>
      <c r="AG32" s="52"/>
      <c r="AH32" s="52"/>
      <c r="AI32" s="52"/>
      <c r="AJ32" s="52"/>
      <c r="AK32" s="341">
        <f>SUM(AK23:AK30)</f>
        <v>0</v>
      </c>
      <c r="AL32" s="340"/>
      <c r="AM32" s="340"/>
      <c r="AN32" s="340"/>
      <c r="AO32" s="342"/>
      <c r="AP32" s="50"/>
      <c r="AQ32" s="54"/>
      <c r="BE32" s="326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2018/001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43" t="str">
        <f>K6</f>
        <v>Modernizace dopravního značení - Rozvadovská spojka, číslo akce 999177</v>
      </c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45" t="str">
        <f>IF(AN8= "","",AN8)</f>
        <v>4. 5. 2018</v>
      </c>
      <c r="AN44" s="345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TSK hl. m. Prahy a.s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46" t="str">
        <f>IF(E17="","",E17)</f>
        <v xml:space="preserve"> </v>
      </c>
      <c r="AN46" s="346"/>
      <c r="AO46" s="346"/>
      <c r="AP46" s="346"/>
      <c r="AQ46" s="62"/>
      <c r="AR46" s="60"/>
      <c r="AS46" s="347" t="s">
        <v>51</v>
      </c>
      <c r="AT46" s="348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49"/>
      <c r="AT47" s="350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1"/>
      <c r="AT48" s="352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53" t="s">
        <v>52</v>
      </c>
      <c r="D49" s="354"/>
      <c r="E49" s="354"/>
      <c r="F49" s="354"/>
      <c r="G49" s="354"/>
      <c r="H49" s="78"/>
      <c r="I49" s="355" t="s">
        <v>53</v>
      </c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6" t="s">
        <v>54</v>
      </c>
      <c r="AH49" s="354"/>
      <c r="AI49" s="354"/>
      <c r="AJ49" s="354"/>
      <c r="AK49" s="354"/>
      <c r="AL49" s="354"/>
      <c r="AM49" s="354"/>
      <c r="AN49" s="355" t="s">
        <v>55</v>
      </c>
      <c r="AO49" s="354"/>
      <c r="AP49" s="354"/>
      <c r="AQ49" s="79" t="s">
        <v>56</v>
      </c>
      <c r="AR49" s="60"/>
      <c r="AS49" s="80" t="s">
        <v>57</v>
      </c>
      <c r="AT49" s="81" t="s">
        <v>58</v>
      </c>
      <c r="AU49" s="81" t="s">
        <v>59</v>
      </c>
      <c r="AV49" s="81" t="s">
        <v>60</v>
      </c>
      <c r="AW49" s="81" t="s">
        <v>61</v>
      </c>
      <c r="AX49" s="81" t="s">
        <v>62</v>
      </c>
      <c r="AY49" s="81" t="s">
        <v>63</v>
      </c>
      <c r="AZ49" s="81" t="s">
        <v>64</v>
      </c>
      <c r="BA49" s="81" t="s">
        <v>65</v>
      </c>
      <c r="BB49" s="81" t="s">
        <v>66</v>
      </c>
      <c r="BC49" s="81" t="s">
        <v>67</v>
      </c>
      <c r="BD49" s="82" t="s">
        <v>68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69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60">
        <f>ROUND(SUM(AG52:AG55),2)</f>
        <v>0</v>
      </c>
      <c r="AH51" s="360"/>
      <c r="AI51" s="360"/>
      <c r="AJ51" s="360"/>
      <c r="AK51" s="360"/>
      <c r="AL51" s="360"/>
      <c r="AM51" s="360"/>
      <c r="AN51" s="361">
        <f>SUM(AG51,AT51)</f>
        <v>0</v>
      </c>
      <c r="AO51" s="361"/>
      <c r="AP51" s="361"/>
      <c r="AQ51" s="88" t="s">
        <v>21</v>
      </c>
      <c r="AR51" s="70"/>
      <c r="AS51" s="89">
        <f>ROUND(SUM(AS52:AS55),2)</f>
        <v>0</v>
      </c>
      <c r="AT51" s="90">
        <f>ROUND(SUM(AV51:AW51),2)</f>
        <v>0</v>
      </c>
      <c r="AU51" s="91">
        <f>ROUND(SUM(AU52:AU55),5)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ROUND(SUM(AZ52:AZ55),2)</f>
        <v>0</v>
      </c>
      <c r="BA51" s="90">
        <f>ROUND(SUM(BA52:BA55),2)</f>
        <v>0</v>
      </c>
      <c r="BB51" s="90">
        <f>ROUND(SUM(BB52:BB55),2)</f>
        <v>0</v>
      </c>
      <c r="BC51" s="90">
        <f>ROUND(SUM(BC52:BC55),2)</f>
        <v>0</v>
      </c>
      <c r="BD51" s="92">
        <f>ROUND(SUM(BD52:BD55),2)</f>
        <v>0</v>
      </c>
      <c r="BS51" s="93" t="s">
        <v>70</v>
      </c>
      <c r="BT51" s="93" t="s">
        <v>71</v>
      </c>
      <c r="BU51" s="94" t="s">
        <v>72</v>
      </c>
      <c r="BV51" s="93" t="s">
        <v>73</v>
      </c>
      <c r="BW51" s="93" t="s">
        <v>7</v>
      </c>
      <c r="BX51" s="93" t="s">
        <v>74</v>
      </c>
      <c r="CL51" s="93" t="s">
        <v>21</v>
      </c>
    </row>
    <row r="52" spans="1:91" s="5" customFormat="1" ht="31.5" customHeight="1">
      <c r="A52" s="95" t="s">
        <v>75</v>
      </c>
      <c r="B52" s="96"/>
      <c r="C52" s="97"/>
      <c r="D52" s="359" t="s">
        <v>76</v>
      </c>
      <c r="E52" s="359"/>
      <c r="F52" s="359"/>
      <c r="G52" s="359"/>
      <c r="H52" s="359"/>
      <c r="I52" s="98"/>
      <c r="J52" s="359" t="s">
        <v>77</v>
      </c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7">
        <f>'2018-001-a - Svislé a vod...'!J27</f>
        <v>0</v>
      </c>
      <c r="AH52" s="358"/>
      <c r="AI52" s="358"/>
      <c r="AJ52" s="358"/>
      <c r="AK52" s="358"/>
      <c r="AL52" s="358"/>
      <c r="AM52" s="358"/>
      <c r="AN52" s="357">
        <f>SUM(AG52,AT52)</f>
        <v>0</v>
      </c>
      <c r="AO52" s="358"/>
      <c r="AP52" s="358"/>
      <c r="AQ52" s="99" t="s">
        <v>78</v>
      </c>
      <c r="AR52" s="100"/>
      <c r="AS52" s="101">
        <v>0</v>
      </c>
      <c r="AT52" s="102">
        <f>ROUND(SUM(AV52:AW52),2)</f>
        <v>0</v>
      </c>
      <c r="AU52" s="103">
        <f>'2018-001-a - Svislé a vod...'!P78</f>
        <v>0</v>
      </c>
      <c r="AV52" s="102">
        <f>'2018-001-a - Svislé a vod...'!J30</f>
        <v>0</v>
      </c>
      <c r="AW52" s="102">
        <f>'2018-001-a - Svislé a vod...'!J31</f>
        <v>0</v>
      </c>
      <c r="AX52" s="102">
        <f>'2018-001-a - Svislé a vod...'!J32</f>
        <v>0</v>
      </c>
      <c r="AY52" s="102">
        <f>'2018-001-a - Svislé a vod...'!J33</f>
        <v>0</v>
      </c>
      <c r="AZ52" s="102">
        <f>'2018-001-a - Svislé a vod...'!F30</f>
        <v>0</v>
      </c>
      <c r="BA52" s="102">
        <f>'2018-001-a - Svislé a vod...'!F31</f>
        <v>0</v>
      </c>
      <c r="BB52" s="102">
        <f>'2018-001-a - Svislé a vod...'!F32</f>
        <v>0</v>
      </c>
      <c r="BC52" s="102">
        <f>'2018-001-a - Svislé a vod...'!F33</f>
        <v>0</v>
      </c>
      <c r="BD52" s="104">
        <f>'2018-001-a - Svislé a vod...'!F34</f>
        <v>0</v>
      </c>
      <c r="BT52" s="105" t="s">
        <v>79</v>
      </c>
      <c r="BV52" s="105" t="s">
        <v>73</v>
      </c>
      <c r="BW52" s="105" t="s">
        <v>80</v>
      </c>
      <c r="BX52" s="105" t="s">
        <v>7</v>
      </c>
      <c r="CL52" s="105" t="s">
        <v>21</v>
      </c>
      <c r="CM52" s="105" t="s">
        <v>81</v>
      </c>
    </row>
    <row r="53" spans="1:91" s="5" customFormat="1" ht="31.5" customHeight="1">
      <c r="A53" s="95" t="s">
        <v>75</v>
      </c>
      <c r="B53" s="96"/>
      <c r="C53" s="97"/>
      <c r="D53" s="359" t="s">
        <v>82</v>
      </c>
      <c r="E53" s="359"/>
      <c r="F53" s="359"/>
      <c r="G53" s="359"/>
      <c r="H53" s="359"/>
      <c r="I53" s="98"/>
      <c r="J53" s="359" t="s">
        <v>83</v>
      </c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7">
        <f>'2018-001-b - Portály dopr...'!J27</f>
        <v>0</v>
      </c>
      <c r="AH53" s="358"/>
      <c r="AI53" s="358"/>
      <c r="AJ53" s="358"/>
      <c r="AK53" s="358"/>
      <c r="AL53" s="358"/>
      <c r="AM53" s="358"/>
      <c r="AN53" s="357">
        <f>SUM(AG53,AT53)</f>
        <v>0</v>
      </c>
      <c r="AO53" s="358"/>
      <c r="AP53" s="358"/>
      <c r="AQ53" s="99" t="s">
        <v>78</v>
      </c>
      <c r="AR53" s="100"/>
      <c r="AS53" s="101">
        <v>0</v>
      </c>
      <c r="AT53" s="102">
        <f>ROUND(SUM(AV53:AW53),2)</f>
        <v>0</v>
      </c>
      <c r="AU53" s="103">
        <f>'2018-001-b - Portály dopr...'!P84</f>
        <v>0</v>
      </c>
      <c r="AV53" s="102">
        <f>'2018-001-b - Portály dopr...'!J30</f>
        <v>0</v>
      </c>
      <c r="AW53" s="102">
        <f>'2018-001-b - Portály dopr...'!J31</f>
        <v>0</v>
      </c>
      <c r="AX53" s="102">
        <f>'2018-001-b - Portály dopr...'!J32</f>
        <v>0</v>
      </c>
      <c r="AY53" s="102">
        <f>'2018-001-b - Portály dopr...'!J33</f>
        <v>0</v>
      </c>
      <c r="AZ53" s="102">
        <f>'2018-001-b - Portály dopr...'!F30</f>
        <v>0</v>
      </c>
      <c r="BA53" s="102">
        <f>'2018-001-b - Portály dopr...'!F31</f>
        <v>0</v>
      </c>
      <c r="BB53" s="102">
        <f>'2018-001-b - Portály dopr...'!F32</f>
        <v>0</v>
      </c>
      <c r="BC53" s="102">
        <f>'2018-001-b - Portály dopr...'!F33</f>
        <v>0</v>
      </c>
      <c r="BD53" s="104">
        <f>'2018-001-b - Portály dopr...'!F34</f>
        <v>0</v>
      </c>
      <c r="BT53" s="105" t="s">
        <v>79</v>
      </c>
      <c r="BV53" s="105" t="s">
        <v>73</v>
      </c>
      <c r="BW53" s="105" t="s">
        <v>84</v>
      </c>
      <c r="BX53" s="105" t="s">
        <v>7</v>
      </c>
      <c r="CL53" s="105" t="s">
        <v>21</v>
      </c>
      <c r="CM53" s="105" t="s">
        <v>81</v>
      </c>
    </row>
    <row r="54" spans="1:91" s="5" customFormat="1" ht="31.5" customHeight="1">
      <c r="A54" s="95" t="s">
        <v>75</v>
      </c>
      <c r="B54" s="96"/>
      <c r="C54" s="97"/>
      <c r="D54" s="359" t="s">
        <v>85</v>
      </c>
      <c r="E54" s="359"/>
      <c r="F54" s="359"/>
      <c r="G54" s="359"/>
      <c r="H54" s="359"/>
      <c r="I54" s="98"/>
      <c r="J54" s="359" t="s">
        <v>86</v>
      </c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7">
        <f>'2018-001-c - Dopravní opa...'!J27</f>
        <v>0</v>
      </c>
      <c r="AH54" s="358"/>
      <c r="AI54" s="358"/>
      <c r="AJ54" s="358"/>
      <c r="AK54" s="358"/>
      <c r="AL54" s="358"/>
      <c r="AM54" s="358"/>
      <c r="AN54" s="357">
        <f>SUM(AG54,AT54)</f>
        <v>0</v>
      </c>
      <c r="AO54" s="358"/>
      <c r="AP54" s="358"/>
      <c r="AQ54" s="99" t="s">
        <v>78</v>
      </c>
      <c r="AR54" s="100"/>
      <c r="AS54" s="101">
        <v>0</v>
      </c>
      <c r="AT54" s="102">
        <f>ROUND(SUM(AV54:AW54),2)</f>
        <v>0</v>
      </c>
      <c r="AU54" s="103">
        <f>'2018-001-c - Dopravní opa...'!P78</f>
        <v>0</v>
      </c>
      <c r="AV54" s="102">
        <f>'2018-001-c - Dopravní opa...'!J30</f>
        <v>0</v>
      </c>
      <c r="AW54" s="102">
        <f>'2018-001-c - Dopravní opa...'!J31</f>
        <v>0</v>
      </c>
      <c r="AX54" s="102">
        <f>'2018-001-c - Dopravní opa...'!J32</f>
        <v>0</v>
      </c>
      <c r="AY54" s="102">
        <f>'2018-001-c - Dopravní opa...'!J33</f>
        <v>0</v>
      </c>
      <c r="AZ54" s="102">
        <f>'2018-001-c - Dopravní opa...'!F30</f>
        <v>0</v>
      </c>
      <c r="BA54" s="102">
        <f>'2018-001-c - Dopravní opa...'!F31</f>
        <v>0</v>
      </c>
      <c r="BB54" s="102">
        <f>'2018-001-c - Dopravní opa...'!F32</f>
        <v>0</v>
      </c>
      <c r="BC54" s="102">
        <f>'2018-001-c - Dopravní opa...'!F33</f>
        <v>0</v>
      </c>
      <c r="BD54" s="104">
        <f>'2018-001-c - Dopravní opa...'!F34</f>
        <v>0</v>
      </c>
      <c r="BT54" s="105" t="s">
        <v>79</v>
      </c>
      <c r="BV54" s="105" t="s">
        <v>73</v>
      </c>
      <c r="BW54" s="105" t="s">
        <v>87</v>
      </c>
      <c r="BX54" s="105" t="s">
        <v>7</v>
      </c>
      <c r="CL54" s="105" t="s">
        <v>21</v>
      </c>
      <c r="CM54" s="105" t="s">
        <v>81</v>
      </c>
    </row>
    <row r="55" spans="1:91" s="5" customFormat="1" ht="31.5" customHeight="1">
      <c r="A55" s="95" t="s">
        <v>75</v>
      </c>
      <c r="B55" s="96"/>
      <c r="C55" s="97"/>
      <c r="D55" s="359" t="s">
        <v>88</v>
      </c>
      <c r="E55" s="359"/>
      <c r="F55" s="359"/>
      <c r="G55" s="359"/>
      <c r="H55" s="359"/>
      <c r="I55" s="98"/>
      <c r="J55" s="359" t="s">
        <v>89</v>
      </c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7">
        <f>'2018-001-d - VRN'!J27</f>
        <v>0</v>
      </c>
      <c r="AH55" s="358"/>
      <c r="AI55" s="358"/>
      <c r="AJ55" s="358"/>
      <c r="AK55" s="358"/>
      <c r="AL55" s="358"/>
      <c r="AM55" s="358"/>
      <c r="AN55" s="357">
        <f>SUM(AG55,AT55)</f>
        <v>0</v>
      </c>
      <c r="AO55" s="358"/>
      <c r="AP55" s="358"/>
      <c r="AQ55" s="99" t="s">
        <v>78</v>
      </c>
      <c r="AR55" s="100"/>
      <c r="AS55" s="106">
        <v>0</v>
      </c>
      <c r="AT55" s="107">
        <f>ROUND(SUM(AV55:AW55),2)</f>
        <v>0</v>
      </c>
      <c r="AU55" s="108">
        <f>'2018-001-d - VRN'!P81</f>
        <v>0</v>
      </c>
      <c r="AV55" s="107">
        <f>'2018-001-d - VRN'!J30</f>
        <v>0</v>
      </c>
      <c r="AW55" s="107">
        <f>'2018-001-d - VRN'!J31</f>
        <v>0</v>
      </c>
      <c r="AX55" s="107">
        <f>'2018-001-d - VRN'!J32</f>
        <v>0</v>
      </c>
      <c r="AY55" s="107">
        <f>'2018-001-d - VRN'!J33</f>
        <v>0</v>
      </c>
      <c r="AZ55" s="107">
        <f>'2018-001-d - VRN'!F30</f>
        <v>0</v>
      </c>
      <c r="BA55" s="107">
        <f>'2018-001-d - VRN'!F31</f>
        <v>0</v>
      </c>
      <c r="BB55" s="107">
        <f>'2018-001-d - VRN'!F32</f>
        <v>0</v>
      </c>
      <c r="BC55" s="107">
        <f>'2018-001-d - VRN'!F33</f>
        <v>0</v>
      </c>
      <c r="BD55" s="109">
        <f>'2018-001-d - VRN'!F34</f>
        <v>0</v>
      </c>
      <c r="BT55" s="105" t="s">
        <v>79</v>
      </c>
      <c r="BV55" s="105" t="s">
        <v>73</v>
      </c>
      <c r="BW55" s="105" t="s">
        <v>90</v>
      </c>
      <c r="BX55" s="105" t="s">
        <v>7</v>
      </c>
      <c r="CL55" s="105" t="s">
        <v>21</v>
      </c>
      <c r="CM55" s="105" t="s">
        <v>81</v>
      </c>
    </row>
    <row r="56" spans="1:91" s="1" customFormat="1" ht="30" customHeight="1">
      <c r="B56" s="40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0"/>
    </row>
    <row r="57" spans="1:91" s="1" customFormat="1" ht="6.95" customHeight="1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60"/>
    </row>
  </sheetData>
  <sheetProtection algorithmName="SHA-512" hashValue="ftIrUIQ5B/gSXMdUtoHyKcllmTDiPuNx5EfL9PQEWiuOIp1F2GxJ6gzcqxlwA940mKOMdiZpQQ0Vw4DwnSXIWA==" saltValue="pYNiNExCiLs/DY9FV4lqgLm2sr8+IFO/gKvUUkbvTnAZ4Z/j87a9P0/aLSlarbg2ck4GCrIjtQREzXeeas7PKg==" spinCount="100000" sheet="1" objects="1" scenarios="1" formatColumns="0" formatRows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18-001-a - Svislé a vod...'!C2" display="/"/>
    <hyperlink ref="A53" location="'2018-001-b - Portály dopr...'!C2" display="/"/>
    <hyperlink ref="A54" location="'2018-001-c - Dopravní opa...'!C2" display="/"/>
    <hyperlink ref="A55" location="'2018-001-d - VRN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91</v>
      </c>
      <c r="G1" s="371" t="s">
        <v>92</v>
      </c>
      <c r="H1" s="371"/>
      <c r="I1" s="114"/>
      <c r="J1" s="113" t="s">
        <v>93</v>
      </c>
      <c r="K1" s="112" t="s">
        <v>94</v>
      </c>
      <c r="L1" s="113" t="s">
        <v>95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3" t="s">
        <v>80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96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3" t="str">
        <f>'Rekapitulace stavby'!K6</f>
        <v>Modernizace dopravního značení - Rozvadovská spojka, číslo akce 999177</v>
      </c>
      <c r="F7" s="364"/>
      <c r="G7" s="364"/>
      <c r="H7" s="364"/>
      <c r="I7" s="116"/>
      <c r="J7" s="28"/>
      <c r="K7" s="30"/>
    </row>
    <row r="8" spans="1:70" s="1" customFormat="1">
      <c r="B8" s="40"/>
      <c r="C8" s="41"/>
      <c r="D8" s="36" t="s">
        <v>97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5" t="s">
        <v>98</v>
      </c>
      <c r="F9" s="366"/>
      <c r="G9" s="366"/>
      <c r="H9" s="366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4. 5. 2018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99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24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2" t="s">
        <v>21</v>
      </c>
      <c r="F24" s="332"/>
      <c r="G24" s="332"/>
      <c r="H24" s="332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37</v>
      </c>
      <c r="E27" s="41"/>
      <c r="F27" s="41"/>
      <c r="G27" s="41"/>
      <c r="H27" s="41"/>
      <c r="I27" s="117"/>
      <c r="J27" s="127">
        <f>ROUND(J78,2)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28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29">
        <f>ROUND(SUM(BE78:BE111), 2)</f>
        <v>0</v>
      </c>
      <c r="G30" s="41"/>
      <c r="H30" s="41"/>
      <c r="I30" s="130">
        <v>0.21</v>
      </c>
      <c r="J30" s="129">
        <f>ROUND(ROUND((SUM(BE78:BE111)),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29">
        <f>ROUND(SUM(BF78:BF111), 2)</f>
        <v>0</v>
      </c>
      <c r="G31" s="41"/>
      <c r="H31" s="41"/>
      <c r="I31" s="130">
        <v>0.15</v>
      </c>
      <c r="J31" s="129">
        <f>ROUND(ROUND((SUM(BF78:BF111)),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29">
        <f>ROUND(SUM(BG78:BG111),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29">
        <f>ROUND(SUM(BH78:BH111),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9">
        <f>ROUND(SUM(BI78:BI111),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47</v>
      </c>
      <c r="E36" s="78"/>
      <c r="F36" s="78"/>
      <c r="G36" s="133" t="s">
        <v>48</v>
      </c>
      <c r="H36" s="134" t="s">
        <v>49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100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3" t="str">
        <f>E7</f>
        <v>Modernizace dopravního značení - Rozvadovská spojka, číslo akce 999177</v>
      </c>
      <c r="F45" s="364"/>
      <c r="G45" s="364"/>
      <c r="H45" s="364"/>
      <c r="I45" s="117"/>
      <c r="J45" s="41"/>
      <c r="K45" s="44"/>
    </row>
    <row r="46" spans="2:11" s="1" customFormat="1" ht="14.45" customHeight="1">
      <c r="B46" s="40"/>
      <c r="C46" s="36" t="s">
        <v>97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5" t="str">
        <f>E9</f>
        <v>2018/001/a - Svislé a vodorovné dopravní značení</v>
      </c>
      <c r="F47" s="366"/>
      <c r="G47" s="366"/>
      <c r="H47" s="366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4. 5. 2018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DISK s.r.o.</v>
      </c>
      <c r="G51" s="41"/>
      <c r="H51" s="41"/>
      <c r="I51" s="118" t="s">
        <v>33</v>
      </c>
      <c r="J51" s="332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67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101</v>
      </c>
      <c r="D54" s="131"/>
      <c r="E54" s="131"/>
      <c r="F54" s="131"/>
      <c r="G54" s="131"/>
      <c r="H54" s="131"/>
      <c r="I54" s="144"/>
      <c r="J54" s="145" t="s">
        <v>102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103</v>
      </c>
      <c r="D56" s="41"/>
      <c r="E56" s="41"/>
      <c r="F56" s="41"/>
      <c r="G56" s="41"/>
      <c r="H56" s="41"/>
      <c r="I56" s="117"/>
      <c r="J56" s="127">
        <f>J78</f>
        <v>0</v>
      </c>
      <c r="K56" s="44"/>
      <c r="AU56" s="23" t="s">
        <v>104</v>
      </c>
    </row>
    <row r="57" spans="2:47" s="7" customFormat="1" ht="24.95" customHeight="1">
      <c r="B57" s="148"/>
      <c r="C57" s="149"/>
      <c r="D57" s="150" t="s">
        <v>105</v>
      </c>
      <c r="E57" s="151"/>
      <c r="F57" s="151"/>
      <c r="G57" s="151"/>
      <c r="H57" s="151"/>
      <c r="I57" s="152"/>
      <c r="J57" s="153">
        <f>J79</f>
        <v>0</v>
      </c>
      <c r="K57" s="154"/>
    </row>
    <row r="58" spans="2:47" s="8" customFormat="1" ht="19.899999999999999" customHeight="1">
      <c r="B58" s="155"/>
      <c r="C58" s="156"/>
      <c r="D58" s="157" t="s">
        <v>106</v>
      </c>
      <c r="E58" s="158"/>
      <c r="F58" s="158"/>
      <c r="G58" s="158"/>
      <c r="H58" s="158"/>
      <c r="I58" s="159"/>
      <c r="J58" s="160">
        <f>J80</f>
        <v>0</v>
      </c>
      <c r="K58" s="161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8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41"/>
      <c r="J64" s="59"/>
      <c r="K64" s="59"/>
      <c r="L64" s="60"/>
    </row>
    <row r="65" spans="2:63" s="1" customFormat="1" ht="36.950000000000003" customHeight="1">
      <c r="B65" s="40"/>
      <c r="C65" s="61" t="s">
        <v>107</v>
      </c>
      <c r="D65" s="62"/>
      <c r="E65" s="62"/>
      <c r="F65" s="62"/>
      <c r="G65" s="62"/>
      <c r="H65" s="62"/>
      <c r="I65" s="162"/>
      <c r="J65" s="62"/>
      <c r="K65" s="62"/>
      <c r="L65" s="60"/>
    </row>
    <row r="66" spans="2:63" s="1" customFormat="1" ht="6.95" customHeight="1">
      <c r="B66" s="40"/>
      <c r="C66" s="62"/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14.45" customHeight="1">
      <c r="B67" s="40"/>
      <c r="C67" s="64" t="s">
        <v>18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6.5" customHeight="1">
      <c r="B68" s="40"/>
      <c r="C68" s="62"/>
      <c r="D68" s="62"/>
      <c r="E68" s="368" t="str">
        <f>E7</f>
        <v>Modernizace dopravního značení - Rozvadovská spojka, číslo akce 999177</v>
      </c>
      <c r="F68" s="369"/>
      <c r="G68" s="369"/>
      <c r="H68" s="369"/>
      <c r="I68" s="162"/>
      <c r="J68" s="62"/>
      <c r="K68" s="62"/>
      <c r="L68" s="60"/>
    </row>
    <row r="69" spans="2:63" s="1" customFormat="1" ht="14.45" customHeight="1">
      <c r="B69" s="40"/>
      <c r="C69" s="64" t="s">
        <v>97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17.25" customHeight="1">
      <c r="B70" s="40"/>
      <c r="C70" s="62"/>
      <c r="D70" s="62"/>
      <c r="E70" s="343" t="str">
        <f>E9</f>
        <v>2018/001/a - Svislé a vodorovné dopravní značení</v>
      </c>
      <c r="F70" s="370"/>
      <c r="G70" s="370"/>
      <c r="H70" s="370"/>
      <c r="I70" s="162"/>
      <c r="J70" s="62"/>
      <c r="K70" s="62"/>
      <c r="L70" s="60"/>
    </row>
    <row r="71" spans="2:63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18" customHeight="1">
      <c r="B72" s="40"/>
      <c r="C72" s="64" t="s">
        <v>23</v>
      </c>
      <c r="D72" s="62"/>
      <c r="E72" s="62"/>
      <c r="F72" s="163" t="str">
        <f>F12</f>
        <v xml:space="preserve"> </v>
      </c>
      <c r="G72" s="62"/>
      <c r="H72" s="62"/>
      <c r="I72" s="164" t="s">
        <v>25</v>
      </c>
      <c r="J72" s="72" t="str">
        <f>IF(J12="","",J12)</f>
        <v>4. 5. 2018</v>
      </c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>
      <c r="B74" s="40"/>
      <c r="C74" s="64" t="s">
        <v>27</v>
      </c>
      <c r="D74" s="62"/>
      <c r="E74" s="62"/>
      <c r="F74" s="163" t="str">
        <f>E15</f>
        <v>DISK s.r.o.</v>
      </c>
      <c r="G74" s="62"/>
      <c r="H74" s="62"/>
      <c r="I74" s="164" t="s">
        <v>33</v>
      </c>
      <c r="J74" s="163" t="str">
        <f>E21</f>
        <v xml:space="preserve"> </v>
      </c>
      <c r="K74" s="62"/>
      <c r="L74" s="60"/>
    </row>
    <row r="75" spans="2:63" s="1" customFormat="1" ht="14.45" customHeight="1">
      <c r="B75" s="40"/>
      <c r="C75" s="64" t="s">
        <v>31</v>
      </c>
      <c r="D75" s="62"/>
      <c r="E75" s="62"/>
      <c r="F75" s="163" t="str">
        <f>IF(E18="","",E18)</f>
        <v/>
      </c>
      <c r="G75" s="62"/>
      <c r="H75" s="62"/>
      <c r="I75" s="162"/>
      <c r="J75" s="62"/>
      <c r="K75" s="62"/>
      <c r="L75" s="60"/>
    </row>
    <row r="76" spans="2:63" s="1" customFormat="1" ht="10.3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63" s="9" customFormat="1" ht="29.25" customHeight="1">
      <c r="B77" s="165"/>
      <c r="C77" s="166" t="s">
        <v>108</v>
      </c>
      <c r="D77" s="167" t="s">
        <v>56</v>
      </c>
      <c r="E77" s="167" t="s">
        <v>52</v>
      </c>
      <c r="F77" s="167" t="s">
        <v>109</v>
      </c>
      <c r="G77" s="167" t="s">
        <v>110</v>
      </c>
      <c r="H77" s="167" t="s">
        <v>111</v>
      </c>
      <c r="I77" s="168" t="s">
        <v>112</v>
      </c>
      <c r="J77" s="167" t="s">
        <v>102</v>
      </c>
      <c r="K77" s="169" t="s">
        <v>113</v>
      </c>
      <c r="L77" s="170"/>
      <c r="M77" s="80" t="s">
        <v>114</v>
      </c>
      <c r="N77" s="81" t="s">
        <v>41</v>
      </c>
      <c r="O77" s="81" t="s">
        <v>115</v>
      </c>
      <c r="P77" s="81" t="s">
        <v>116</v>
      </c>
      <c r="Q77" s="81" t="s">
        <v>117</v>
      </c>
      <c r="R77" s="81" t="s">
        <v>118</v>
      </c>
      <c r="S77" s="81" t="s">
        <v>119</v>
      </c>
      <c r="T77" s="82" t="s">
        <v>120</v>
      </c>
    </row>
    <row r="78" spans="2:63" s="1" customFormat="1" ht="29.25" customHeight="1">
      <c r="B78" s="40"/>
      <c r="C78" s="86" t="s">
        <v>103</v>
      </c>
      <c r="D78" s="62"/>
      <c r="E78" s="62"/>
      <c r="F78" s="62"/>
      <c r="G78" s="62"/>
      <c r="H78" s="62"/>
      <c r="I78" s="162"/>
      <c r="J78" s="171">
        <f>BK78</f>
        <v>0</v>
      </c>
      <c r="K78" s="62"/>
      <c r="L78" s="60"/>
      <c r="M78" s="83"/>
      <c r="N78" s="84"/>
      <c r="O78" s="84"/>
      <c r="P78" s="172">
        <f>P79</f>
        <v>0</v>
      </c>
      <c r="Q78" s="84"/>
      <c r="R78" s="172">
        <f>R79</f>
        <v>15.463954999999999</v>
      </c>
      <c r="S78" s="84"/>
      <c r="T78" s="173">
        <f>T79</f>
        <v>3.6987200000000002</v>
      </c>
      <c r="AT78" s="23" t="s">
        <v>70</v>
      </c>
      <c r="AU78" s="23" t="s">
        <v>104</v>
      </c>
      <c r="BK78" s="174">
        <f>BK79</f>
        <v>0</v>
      </c>
    </row>
    <row r="79" spans="2:63" s="10" customFormat="1" ht="37.35" customHeight="1">
      <c r="B79" s="175"/>
      <c r="C79" s="176"/>
      <c r="D79" s="177" t="s">
        <v>70</v>
      </c>
      <c r="E79" s="178" t="s">
        <v>121</v>
      </c>
      <c r="F79" s="178" t="s">
        <v>122</v>
      </c>
      <c r="G79" s="176"/>
      <c r="H79" s="176"/>
      <c r="I79" s="179"/>
      <c r="J79" s="180">
        <f>BK79</f>
        <v>0</v>
      </c>
      <c r="K79" s="176"/>
      <c r="L79" s="181"/>
      <c r="M79" s="182"/>
      <c r="N79" s="183"/>
      <c r="O79" s="183"/>
      <c r="P79" s="184">
        <f>P80</f>
        <v>0</v>
      </c>
      <c r="Q79" s="183"/>
      <c r="R79" s="184">
        <f>R80</f>
        <v>15.463954999999999</v>
      </c>
      <c r="S79" s="183"/>
      <c r="T79" s="185">
        <f>T80</f>
        <v>3.6987200000000002</v>
      </c>
      <c r="AR79" s="186" t="s">
        <v>79</v>
      </c>
      <c r="AT79" s="187" t="s">
        <v>70</v>
      </c>
      <c r="AU79" s="187" t="s">
        <v>71</v>
      </c>
      <c r="AY79" s="186" t="s">
        <v>123</v>
      </c>
      <c r="BK79" s="188">
        <f>BK80</f>
        <v>0</v>
      </c>
    </row>
    <row r="80" spans="2:63" s="10" customFormat="1" ht="19.899999999999999" customHeight="1">
      <c r="B80" s="175"/>
      <c r="C80" s="176"/>
      <c r="D80" s="177" t="s">
        <v>70</v>
      </c>
      <c r="E80" s="189" t="s">
        <v>124</v>
      </c>
      <c r="F80" s="189" t="s">
        <v>125</v>
      </c>
      <c r="G80" s="176"/>
      <c r="H80" s="176"/>
      <c r="I80" s="179"/>
      <c r="J80" s="190">
        <f>BK80</f>
        <v>0</v>
      </c>
      <c r="K80" s="176"/>
      <c r="L80" s="181"/>
      <c r="M80" s="182"/>
      <c r="N80" s="183"/>
      <c r="O80" s="183"/>
      <c r="P80" s="184">
        <f>SUM(P81:P111)</f>
        <v>0</v>
      </c>
      <c r="Q80" s="183"/>
      <c r="R80" s="184">
        <f>SUM(R81:R111)</f>
        <v>15.463954999999999</v>
      </c>
      <c r="S80" s="183"/>
      <c r="T80" s="185">
        <f>SUM(T81:T111)</f>
        <v>3.6987200000000002</v>
      </c>
      <c r="AR80" s="186" t="s">
        <v>79</v>
      </c>
      <c r="AT80" s="187" t="s">
        <v>70</v>
      </c>
      <c r="AU80" s="187" t="s">
        <v>79</v>
      </c>
      <c r="AY80" s="186" t="s">
        <v>123</v>
      </c>
      <c r="BK80" s="188">
        <f>SUM(BK81:BK111)</f>
        <v>0</v>
      </c>
    </row>
    <row r="81" spans="2:65" s="1" customFormat="1" ht="25.5" customHeight="1">
      <c r="B81" s="40"/>
      <c r="C81" s="191" t="s">
        <v>79</v>
      </c>
      <c r="D81" s="191" t="s">
        <v>126</v>
      </c>
      <c r="E81" s="192" t="s">
        <v>127</v>
      </c>
      <c r="F81" s="193" t="s">
        <v>128</v>
      </c>
      <c r="G81" s="194" t="s">
        <v>129</v>
      </c>
      <c r="H81" s="195">
        <v>49</v>
      </c>
      <c r="I81" s="196"/>
      <c r="J81" s="197">
        <f>ROUND(I81*H81,2)</f>
        <v>0</v>
      </c>
      <c r="K81" s="193" t="s">
        <v>21</v>
      </c>
      <c r="L81" s="60"/>
      <c r="M81" s="198" t="s">
        <v>21</v>
      </c>
      <c r="N81" s="199" t="s">
        <v>42</v>
      </c>
      <c r="O81" s="41"/>
      <c r="P81" s="200">
        <f>O81*H81</f>
        <v>0</v>
      </c>
      <c r="Q81" s="200">
        <v>6.9999999999999999E-4</v>
      </c>
      <c r="R81" s="200">
        <f>Q81*H81</f>
        <v>3.4299999999999997E-2</v>
      </c>
      <c r="S81" s="200">
        <v>0</v>
      </c>
      <c r="T81" s="201">
        <f>S81*H81</f>
        <v>0</v>
      </c>
      <c r="AR81" s="23" t="s">
        <v>130</v>
      </c>
      <c r="AT81" s="23" t="s">
        <v>126</v>
      </c>
      <c r="AU81" s="23" t="s">
        <v>81</v>
      </c>
      <c r="AY81" s="23" t="s">
        <v>123</v>
      </c>
      <c r="BE81" s="202">
        <f>IF(N81="základní",J81,0)</f>
        <v>0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79</v>
      </c>
      <c r="BK81" s="202">
        <f>ROUND(I81*H81,2)</f>
        <v>0</v>
      </c>
      <c r="BL81" s="23" t="s">
        <v>130</v>
      </c>
      <c r="BM81" s="23" t="s">
        <v>131</v>
      </c>
    </row>
    <row r="82" spans="2:65" s="1" customFormat="1" ht="67.5">
      <c r="B82" s="40"/>
      <c r="C82" s="62"/>
      <c r="D82" s="203" t="s">
        <v>132</v>
      </c>
      <c r="E82" s="62"/>
      <c r="F82" s="204" t="s">
        <v>133</v>
      </c>
      <c r="G82" s="62"/>
      <c r="H82" s="62"/>
      <c r="I82" s="162"/>
      <c r="J82" s="62"/>
      <c r="K82" s="62"/>
      <c r="L82" s="60"/>
      <c r="M82" s="205"/>
      <c r="N82" s="41"/>
      <c r="O82" s="41"/>
      <c r="P82" s="41"/>
      <c r="Q82" s="41"/>
      <c r="R82" s="41"/>
      <c r="S82" s="41"/>
      <c r="T82" s="77"/>
      <c r="AT82" s="23" t="s">
        <v>132</v>
      </c>
      <c r="AU82" s="23" t="s">
        <v>81</v>
      </c>
    </row>
    <row r="83" spans="2:65" s="1" customFormat="1" ht="25.5" customHeight="1">
      <c r="B83" s="40"/>
      <c r="C83" s="191" t="s">
        <v>81</v>
      </c>
      <c r="D83" s="191" t="s">
        <v>126</v>
      </c>
      <c r="E83" s="192" t="s">
        <v>134</v>
      </c>
      <c r="F83" s="193" t="s">
        <v>135</v>
      </c>
      <c r="G83" s="194" t="s">
        <v>129</v>
      </c>
      <c r="H83" s="195">
        <v>3</v>
      </c>
      <c r="I83" s="196"/>
      <c r="J83" s="197">
        <f>ROUND(I83*H83,2)</f>
        <v>0</v>
      </c>
      <c r="K83" s="193" t="s">
        <v>21</v>
      </c>
      <c r="L83" s="60"/>
      <c r="M83" s="198" t="s">
        <v>21</v>
      </c>
      <c r="N83" s="199" t="s">
        <v>42</v>
      </c>
      <c r="O83" s="41"/>
      <c r="P83" s="200">
        <f>O83*H83</f>
        <v>0</v>
      </c>
      <c r="Q83" s="200">
        <v>6.9999999999999999E-4</v>
      </c>
      <c r="R83" s="200">
        <f>Q83*H83</f>
        <v>2.0999999999999999E-3</v>
      </c>
      <c r="S83" s="200">
        <v>0</v>
      </c>
      <c r="T83" s="201">
        <f>S83*H83</f>
        <v>0</v>
      </c>
      <c r="AR83" s="23" t="s">
        <v>130</v>
      </c>
      <c r="AT83" s="23" t="s">
        <v>126</v>
      </c>
      <c r="AU83" s="23" t="s">
        <v>81</v>
      </c>
      <c r="AY83" s="23" t="s">
        <v>123</v>
      </c>
      <c r="BE83" s="202">
        <f>IF(N83="základní",J83,0)</f>
        <v>0</v>
      </c>
      <c r="BF83" s="202">
        <f>IF(N83="snížená",J83,0)</f>
        <v>0</v>
      </c>
      <c r="BG83" s="202">
        <f>IF(N83="zákl. přenesená",J83,0)</f>
        <v>0</v>
      </c>
      <c r="BH83" s="202">
        <f>IF(N83="sníž. přenesená",J83,0)</f>
        <v>0</v>
      </c>
      <c r="BI83" s="202">
        <f>IF(N83="nulová",J83,0)</f>
        <v>0</v>
      </c>
      <c r="BJ83" s="23" t="s">
        <v>79</v>
      </c>
      <c r="BK83" s="202">
        <f>ROUND(I83*H83,2)</f>
        <v>0</v>
      </c>
      <c r="BL83" s="23" t="s">
        <v>130</v>
      </c>
      <c r="BM83" s="23" t="s">
        <v>136</v>
      </c>
    </row>
    <row r="84" spans="2:65" s="1" customFormat="1" ht="94.5">
      <c r="B84" s="40"/>
      <c r="C84" s="62"/>
      <c r="D84" s="203" t="s">
        <v>132</v>
      </c>
      <c r="E84" s="62"/>
      <c r="F84" s="204" t="s">
        <v>137</v>
      </c>
      <c r="G84" s="62"/>
      <c r="H84" s="62"/>
      <c r="I84" s="162"/>
      <c r="J84" s="62"/>
      <c r="K84" s="62"/>
      <c r="L84" s="60"/>
      <c r="M84" s="205"/>
      <c r="N84" s="41"/>
      <c r="O84" s="41"/>
      <c r="P84" s="41"/>
      <c r="Q84" s="41"/>
      <c r="R84" s="41"/>
      <c r="S84" s="41"/>
      <c r="T84" s="77"/>
      <c r="AT84" s="23" t="s">
        <v>132</v>
      </c>
      <c r="AU84" s="23" t="s">
        <v>81</v>
      </c>
    </row>
    <row r="85" spans="2:65" s="1" customFormat="1" ht="25.5" customHeight="1">
      <c r="B85" s="40"/>
      <c r="C85" s="191" t="s">
        <v>138</v>
      </c>
      <c r="D85" s="191" t="s">
        <v>126</v>
      </c>
      <c r="E85" s="192" t="s">
        <v>139</v>
      </c>
      <c r="F85" s="193" t="s">
        <v>140</v>
      </c>
      <c r="G85" s="194" t="s">
        <v>129</v>
      </c>
      <c r="H85" s="195">
        <v>17</v>
      </c>
      <c r="I85" s="196"/>
      <c r="J85" s="197">
        <f>ROUND(I85*H85,2)</f>
        <v>0</v>
      </c>
      <c r="K85" s="193" t="s">
        <v>21</v>
      </c>
      <c r="L85" s="60"/>
      <c r="M85" s="198" t="s">
        <v>21</v>
      </c>
      <c r="N85" s="199" t="s">
        <v>42</v>
      </c>
      <c r="O85" s="41"/>
      <c r="P85" s="200">
        <f>O85*H85</f>
        <v>0</v>
      </c>
      <c r="Q85" s="200">
        <v>6.9999999999999999E-4</v>
      </c>
      <c r="R85" s="200">
        <f>Q85*H85</f>
        <v>1.1899999999999999E-2</v>
      </c>
      <c r="S85" s="200">
        <v>0</v>
      </c>
      <c r="T85" s="201">
        <f>S85*H85</f>
        <v>0</v>
      </c>
      <c r="AR85" s="23" t="s">
        <v>130</v>
      </c>
      <c r="AT85" s="23" t="s">
        <v>126</v>
      </c>
      <c r="AU85" s="23" t="s">
        <v>81</v>
      </c>
      <c r="AY85" s="23" t="s">
        <v>123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23" t="s">
        <v>79</v>
      </c>
      <c r="BK85" s="202">
        <f>ROUND(I85*H85,2)</f>
        <v>0</v>
      </c>
      <c r="BL85" s="23" t="s">
        <v>130</v>
      </c>
      <c r="BM85" s="23" t="s">
        <v>141</v>
      </c>
    </row>
    <row r="86" spans="2:65" s="1" customFormat="1" ht="54">
      <c r="B86" s="40"/>
      <c r="C86" s="62"/>
      <c r="D86" s="203" t="s">
        <v>132</v>
      </c>
      <c r="E86" s="62"/>
      <c r="F86" s="204" t="s">
        <v>142</v>
      </c>
      <c r="G86" s="62"/>
      <c r="H86" s="62"/>
      <c r="I86" s="162"/>
      <c r="J86" s="62"/>
      <c r="K86" s="62"/>
      <c r="L86" s="60"/>
      <c r="M86" s="205"/>
      <c r="N86" s="41"/>
      <c r="O86" s="41"/>
      <c r="P86" s="41"/>
      <c r="Q86" s="41"/>
      <c r="R86" s="41"/>
      <c r="S86" s="41"/>
      <c r="T86" s="77"/>
      <c r="AT86" s="23" t="s">
        <v>132</v>
      </c>
      <c r="AU86" s="23" t="s">
        <v>81</v>
      </c>
    </row>
    <row r="87" spans="2:65" s="1" customFormat="1" ht="25.5" customHeight="1">
      <c r="B87" s="40"/>
      <c r="C87" s="191" t="s">
        <v>130</v>
      </c>
      <c r="D87" s="191" t="s">
        <v>126</v>
      </c>
      <c r="E87" s="192" t="s">
        <v>143</v>
      </c>
      <c r="F87" s="193" t="s">
        <v>144</v>
      </c>
      <c r="G87" s="194" t="s">
        <v>129</v>
      </c>
      <c r="H87" s="195">
        <v>10</v>
      </c>
      <c r="I87" s="196"/>
      <c r="J87" s="197">
        <f>ROUND(I87*H87,2)</f>
        <v>0</v>
      </c>
      <c r="K87" s="193" t="s">
        <v>21</v>
      </c>
      <c r="L87" s="60"/>
      <c r="M87" s="198" t="s">
        <v>21</v>
      </c>
      <c r="N87" s="199" t="s">
        <v>42</v>
      </c>
      <c r="O87" s="41"/>
      <c r="P87" s="200">
        <f>O87*H87</f>
        <v>0</v>
      </c>
      <c r="Q87" s="200">
        <v>6.9999999999999999E-4</v>
      </c>
      <c r="R87" s="200">
        <f>Q87*H87</f>
        <v>7.0000000000000001E-3</v>
      </c>
      <c r="S87" s="200">
        <v>0</v>
      </c>
      <c r="T87" s="201">
        <f>S87*H87</f>
        <v>0</v>
      </c>
      <c r="AR87" s="23" t="s">
        <v>130</v>
      </c>
      <c r="AT87" s="23" t="s">
        <v>126</v>
      </c>
      <c r="AU87" s="23" t="s">
        <v>81</v>
      </c>
      <c r="AY87" s="23" t="s">
        <v>123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23" t="s">
        <v>79</v>
      </c>
      <c r="BK87" s="202">
        <f>ROUND(I87*H87,2)</f>
        <v>0</v>
      </c>
      <c r="BL87" s="23" t="s">
        <v>130</v>
      </c>
      <c r="BM87" s="23" t="s">
        <v>145</v>
      </c>
    </row>
    <row r="88" spans="2:65" s="1" customFormat="1" ht="54">
      <c r="B88" s="40"/>
      <c r="C88" s="62"/>
      <c r="D88" s="203" t="s">
        <v>132</v>
      </c>
      <c r="E88" s="62"/>
      <c r="F88" s="204" t="s">
        <v>146</v>
      </c>
      <c r="G88" s="62"/>
      <c r="H88" s="62"/>
      <c r="I88" s="162"/>
      <c r="J88" s="62"/>
      <c r="K88" s="62"/>
      <c r="L88" s="60"/>
      <c r="M88" s="205"/>
      <c r="N88" s="41"/>
      <c r="O88" s="41"/>
      <c r="P88" s="41"/>
      <c r="Q88" s="41"/>
      <c r="R88" s="41"/>
      <c r="S88" s="41"/>
      <c r="T88" s="77"/>
      <c r="AT88" s="23" t="s">
        <v>132</v>
      </c>
      <c r="AU88" s="23" t="s">
        <v>81</v>
      </c>
    </row>
    <row r="89" spans="2:65" s="1" customFormat="1" ht="25.5" customHeight="1">
      <c r="B89" s="40"/>
      <c r="C89" s="191" t="s">
        <v>147</v>
      </c>
      <c r="D89" s="191" t="s">
        <v>126</v>
      </c>
      <c r="E89" s="192" t="s">
        <v>148</v>
      </c>
      <c r="F89" s="193" t="s">
        <v>149</v>
      </c>
      <c r="G89" s="194" t="s">
        <v>150</v>
      </c>
      <c r="H89" s="195">
        <v>126.65</v>
      </c>
      <c r="I89" s="196"/>
      <c r="J89" s="197">
        <f>ROUND(I89*H89,2)</f>
        <v>0</v>
      </c>
      <c r="K89" s="193" t="s">
        <v>21</v>
      </c>
      <c r="L89" s="60"/>
      <c r="M89" s="198" t="s">
        <v>21</v>
      </c>
      <c r="N89" s="199" t="s">
        <v>42</v>
      </c>
      <c r="O89" s="41"/>
      <c r="P89" s="200">
        <f>O89*H89</f>
        <v>0</v>
      </c>
      <c r="Q89" s="200">
        <v>6.9999999999999999E-4</v>
      </c>
      <c r="R89" s="200">
        <f>Q89*H89</f>
        <v>8.8654999999999998E-2</v>
      </c>
      <c r="S89" s="200">
        <v>0</v>
      </c>
      <c r="T89" s="201">
        <f>S89*H89</f>
        <v>0</v>
      </c>
      <c r="AR89" s="23" t="s">
        <v>130</v>
      </c>
      <c r="AT89" s="23" t="s">
        <v>126</v>
      </c>
      <c r="AU89" s="23" t="s">
        <v>81</v>
      </c>
      <c r="AY89" s="23" t="s">
        <v>123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23" t="s">
        <v>79</v>
      </c>
      <c r="BK89" s="202">
        <f>ROUND(I89*H89,2)</f>
        <v>0</v>
      </c>
      <c r="BL89" s="23" t="s">
        <v>130</v>
      </c>
      <c r="BM89" s="23" t="s">
        <v>151</v>
      </c>
    </row>
    <row r="90" spans="2:65" s="1" customFormat="1" ht="67.5">
      <c r="B90" s="40"/>
      <c r="C90" s="62"/>
      <c r="D90" s="203" t="s">
        <v>132</v>
      </c>
      <c r="E90" s="62"/>
      <c r="F90" s="204" t="s">
        <v>152</v>
      </c>
      <c r="G90" s="62"/>
      <c r="H90" s="62"/>
      <c r="I90" s="162"/>
      <c r="J90" s="62"/>
      <c r="K90" s="62"/>
      <c r="L90" s="60"/>
      <c r="M90" s="205"/>
      <c r="N90" s="41"/>
      <c r="O90" s="41"/>
      <c r="P90" s="41"/>
      <c r="Q90" s="41"/>
      <c r="R90" s="41"/>
      <c r="S90" s="41"/>
      <c r="T90" s="77"/>
      <c r="AT90" s="23" t="s">
        <v>132</v>
      </c>
      <c r="AU90" s="23" t="s">
        <v>81</v>
      </c>
    </row>
    <row r="91" spans="2:65" s="1" customFormat="1" ht="25.5" customHeight="1">
      <c r="B91" s="40"/>
      <c r="C91" s="191" t="s">
        <v>153</v>
      </c>
      <c r="D91" s="191" t="s">
        <v>126</v>
      </c>
      <c r="E91" s="192" t="s">
        <v>154</v>
      </c>
      <c r="F91" s="193" t="s">
        <v>155</v>
      </c>
      <c r="G91" s="194" t="s">
        <v>129</v>
      </c>
      <c r="H91" s="195">
        <v>58</v>
      </c>
      <c r="I91" s="196"/>
      <c r="J91" s="197">
        <f>ROUND(I91*H91,2)</f>
        <v>0</v>
      </c>
      <c r="K91" s="193" t="s">
        <v>21</v>
      </c>
      <c r="L91" s="60"/>
      <c r="M91" s="198" t="s">
        <v>21</v>
      </c>
      <c r="N91" s="199" t="s">
        <v>42</v>
      </c>
      <c r="O91" s="41"/>
      <c r="P91" s="200">
        <f>O91*H91</f>
        <v>0</v>
      </c>
      <c r="Q91" s="200">
        <v>0.10940999999999999</v>
      </c>
      <c r="R91" s="200">
        <f>Q91*H91</f>
        <v>6.3457799999999995</v>
      </c>
      <c r="S91" s="200">
        <v>0</v>
      </c>
      <c r="T91" s="201">
        <f>S91*H91</f>
        <v>0</v>
      </c>
      <c r="AR91" s="23" t="s">
        <v>130</v>
      </c>
      <c r="AT91" s="23" t="s">
        <v>126</v>
      </c>
      <c r="AU91" s="23" t="s">
        <v>81</v>
      </c>
      <c r="AY91" s="23" t="s">
        <v>123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3" t="s">
        <v>79</v>
      </c>
      <c r="BK91" s="202">
        <f>ROUND(I91*H91,2)</f>
        <v>0</v>
      </c>
      <c r="BL91" s="23" t="s">
        <v>130</v>
      </c>
      <c r="BM91" s="23" t="s">
        <v>156</v>
      </c>
    </row>
    <row r="92" spans="2:65" s="1" customFormat="1" ht="40.5">
      <c r="B92" s="40"/>
      <c r="C92" s="62"/>
      <c r="D92" s="203" t="s">
        <v>132</v>
      </c>
      <c r="E92" s="62"/>
      <c r="F92" s="204" t="s">
        <v>157</v>
      </c>
      <c r="G92" s="62"/>
      <c r="H92" s="62"/>
      <c r="I92" s="162"/>
      <c r="J92" s="62"/>
      <c r="K92" s="62"/>
      <c r="L92" s="60"/>
      <c r="M92" s="205"/>
      <c r="N92" s="41"/>
      <c r="O92" s="41"/>
      <c r="P92" s="41"/>
      <c r="Q92" s="41"/>
      <c r="R92" s="41"/>
      <c r="S92" s="41"/>
      <c r="T92" s="77"/>
      <c r="AT92" s="23" t="s">
        <v>132</v>
      </c>
      <c r="AU92" s="23" t="s">
        <v>81</v>
      </c>
    </row>
    <row r="93" spans="2:65" s="1" customFormat="1" ht="25.5" customHeight="1">
      <c r="B93" s="40"/>
      <c r="C93" s="191" t="s">
        <v>158</v>
      </c>
      <c r="D93" s="191" t="s">
        <v>126</v>
      </c>
      <c r="E93" s="192" t="s">
        <v>159</v>
      </c>
      <c r="F93" s="193" t="s">
        <v>160</v>
      </c>
      <c r="G93" s="194" t="s">
        <v>129</v>
      </c>
      <c r="H93" s="195">
        <v>56</v>
      </c>
      <c r="I93" s="196"/>
      <c r="J93" s="197">
        <f>ROUND(I93*H93,2)</f>
        <v>0</v>
      </c>
      <c r="K93" s="193" t="s">
        <v>21</v>
      </c>
      <c r="L93" s="60"/>
      <c r="M93" s="198" t="s">
        <v>21</v>
      </c>
      <c r="N93" s="199" t="s">
        <v>42</v>
      </c>
      <c r="O93" s="41"/>
      <c r="P93" s="200">
        <f>O93*H93</f>
        <v>0</v>
      </c>
      <c r="Q93" s="200">
        <v>0.10940999999999999</v>
      </c>
      <c r="R93" s="200">
        <f>Q93*H93</f>
        <v>6.1269599999999995</v>
      </c>
      <c r="S93" s="200">
        <v>0</v>
      </c>
      <c r="T93" s="201">
        <f>S93*H93</f>
        <v>0</v>
      </c>
      <c r="AR93" s="23" t="s">
        <v>130</v>
      </c>
      <c r="AT93" s="23" t="s">
        <v>126</v>
      </c>
      <c r="AU93" s="23" t="s">
        <v>81</v>
      </c>
      <c r="AY93" s="23" t="s">
        <v>123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23" t="s">
        <v>79</v>
      </c>
      <c r="BK93" s="202">
        <f>ROUND(I93*H93,2)</f>
        <v>0</v>
      </c>
      <c r="BL93" s="23" t="s">
        <v>130</v>
      </c>
      <c r="BM93" s="23" t="s">
        <v>161</v>
      </c>
    </row>
    <row r="94" spans="2:65" s="1" customFormat="1" ht="40.5">
      <c r="B94" s="40"/>
      <c r="C94" s="62"/>
      <c r="D94" s="203" t="s">
        <v>132</v>
      </c>
      <c r="E94" s="62"/>
      <c r="F94" s="204" t="s">
        <v>162</v>
      </c>
      <c r="G94" s="62"/>
      <c r="H94" s="62"/>
      <c r="I94" s="162"/>
      <c r="J94" s="62"/>
      <c r="K94" s="62"/>
      <c r="L94" s="60"/>
      <c r="M94" s="205"/>
      <c r="N94" s="41"/>
      <c r="O94" s="41"/>
      <c r="P94" s="41"/>
      <c r="Q94" s="41"/>
      <c r="R94" s="41"/>
      <c r="S94" s="41"/>
      <c r="T94" s="77"/>
      <c r="AT94" s="23" t="s">
        <v>132</v>
      </c>
      <c r="AU94" s="23" t="s">
        <v>81</v>
      </c>
    </row>
    <row r="95" spans="2:65" s="1" customFormat="1" ht="25.5" customHeight="1">
      <c r="B95" s="40"/>
      <c r="C95" s="191" t="s">
        <v>163</v>
      </c>
      <c r="D95" s="191" t="s">
        <v>126</v>
      </c>
      <c r="E95" s="192" t="s">
        <v>164</v>
      </c>
      <c r="F95" s="193" t="s">
        <v>165</v>
      </c>
      <c r="G95" s="194" t="s">
        <v>129</v>
      </c>
      <c r="H95" s="195">
        <v>26</v>
      </c>
      <c r="I95" s="196"/>
      <c r="J95" s="197">
        <f>ROUND(I95*H95,2)</f>
        <v>0</v>
      </c>
      <c r="K95" s="193" t="s">
        <v>21</v>
      </c>
      <c r="L95" s="60"/>
      <c r="M95" s="198" t="s">
        <v>21</v>
      </c>
      <c r="N95" s="199" t="s">
        <v>42</v>
      </c>
      <c r="O95" s="41"/>
      <c r="P95" s="200">
        <f>O95*H95</f>
        <v>0</v>
      </c>
      <c r="Q95" s="200">
        <v>0.10940999999999999</v>
      </c>
      <c r="R95" s="200">
        <f>Q95*H95</f>
        <v>2.8446599999999997</v>
      </c>
      <c r="S95" s="200">
        <v>0</v>
      </c>
      <c r="T95" s="201">
        <f>S95*H95</f>
        <v>0</v>
      </c>
      <c r="AR95" s="23" t="s">
        <v>130</v>
      </c>
      <c r="AT95" s="23" t="s">
        <v>126</v>
      </c>
      <c r="AU95" s="23" t="s">
        <v>81</v>
      </c>
      <c r="AY95" s="23" t="s">
        <v>123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23" t="s">
        <v>79</v>
      </c>
      <c r="BK95" s="202">
        <f>ROUND(I95*H95,2)</f>
        <v>0</v>
      </c>
      <c r="BL95" s="23" t="s">
        <v>130</v>
      </c>
      <c r="BM95" s="23" t="s">
        <v>166</v>
      </c>
    </row>
    <row r="96" spans="2:65" s="1" customFormat="1" ht="40.5">
      <c r="B96" s="40"/>
      <c r="C96" s="62"/>
      <c r="D96" s="203" t="s">
        <v>132</v>
      </c>
      <c r="E96" s="62"/>
      <c r="F96" s="204" t="s">
        <v>157</v>
      </c>
      <c r="G96" s="62"/>
      <c r="H96" s="62"/>
      <c r="I96" s="162"/>
      <c r="J96" s="62"/>
      <c r="K96" s="62"/>
      <c r="L96" s="60"/>
      <c r="M96" s="205"/>
      <c r="N96" s="41"/>
      <c r="O96" s="41"/>
      <c r="P96" s="41"/>
      <c r="Q96" s="41"/>
      <c r="R96" s="41"/>
      <c r="S96" s="41"/>
      <c r="T96" s="77"/>
      <c r="AT96" s="23" t="s">
        <v>132</v>
      </c>
      <c r="AU96" s="23" t="s">
        <v>81</v>
      </c>
    </row>
    <row r="97" spans="2:65" s="1" customFormat="1" ht="25.5" customHeight="1">
      <c r="B97" s="40"/>
      <c r="C97" s="191" t="s">
        <v>124</v>
      </c>
      <c r="D97" s="191" t="s">
        <v>126</v>
      </c>
      <c r="E97" s="192" t="s">
        <v>167</v>
      </c>
      <c r="F97" s="193" t="s">
        <v>168</v>
      </c>
      <c r="G97" s="194" t="s">
        <v>150</v>
      </c>
      <c r="H97" s="195">
        <v>13</v>
      </c>
      <c r="I97" s="196"/>
      <c r="J97" s="197">
        <f>ROUND(I97*H97,2)</f>
        <v>0</v>
      </c>
      <c r="K97" s="193" t="s">
        <v>21</v>
      </c>
      <c r="L97" s="60"/>
      <c r="M97" s="198" t="s">
        <v>21</v>
      </c>
      <c r="N97" s="199" t="s">
        <v>42</v>
      </c>
      <c r="O97" s="41"/>
      <c r="P97" s="200">
        <f>O97*H97</f>
        <v>0</v>
      </c>
      <c r="Q97" s="200">
        <v>2.0000000000000001E-4</v>
      </c>
      <c r="R97" s="200">
        <f>Q97*H97</f>
        <v>2.6000000000000003E-3</v>
      </c>
      <c r="S97" s="200">
        <v>0</v>
      </c>
      <c r="T97" s="201">
        <f>S97*H97</f>
        <v>0</v>
      </c>
      <c r="AR97" s="23" t="s">
        <v>130</v>
      </c>
      <c r="AT97" s="23" t="s">
        <v>126</v>
      </c>
      <c r="AU97" s="23" t="s">
        <v>81</v>
      </c>
      <c r="AY97" s="23" t="s">
        <v>123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23" t="s">
        <v>79</v>
      </c>
      <c r="BK97" s="202">
        <f>ROUND(I97*H97,2)</f>
        <v>0</v>
      </c>
      <c r="BL97" s="23" t="s">
        <v>130</v>
      </c>
      <c r="BM97" s="23" t="s">
        <v>169</v>
      </c>
    </row>
    <row r="98" spans="2:65" s="1" customFormat="1" ht="38.25" customHeight="1">
      <c r="B98" s="40"/>
      <c r="C98" s="191" t="s">
        <v>170</v>
      </c>
      <c r="D98" s="191" t="s">
        <v>126</v>
      </c>
      <c r="E98" s="192" t="s">
        <v>171</v>
      </c>
      <c r="F98" s="193" t="s">
        <v>172</v>
      </c>
      <c r="G98" s="194" t="s">
        <v>129</v>
      </c>
      <c r="H98" s="195">
        <v>30</v>
      </c>
      <c r="I98" s="196"/>
      <c r="J98" s="197">
        <f>ROUND(I98*H98,2)</f>
        <v>0</v>
      </c>
      <c r="K98" s="193" t="s">
        <v>21</v>
      </c>
      <c r="L98" s="60"/>
      <c r="M98" s="198" t="s">
        <v>21</v>
      </c>
      <c r="N98" s="199" t="s">
        <v>42</v>
      </c>
      <c r="O98" s="41"/>
      <c r="P98" s="200">
        <f>O98*H98</f>
        <v>0</v>
      </c>
      <c r="Q98" s="200">
        <v>0</v>
      </c>
      <c r="R98" s="200">
        <f>Q98*H98</f>
        <v>0</v>
      </c>
      <c r="S98" s="200">
        <v>4.0000000000000001E-3</v>
      </c>
      <c r="T98" s="201">
        <f>S98*H98</f>
        <v>0.12</v>
      </c>
      <c r="AR98" s="23" t="s">
        <v>130</v>
      </c>
      <c r="AT98" s="23" t="s">
        <v>126</v>
      </c>
      <c r="AU98" s="23" t="s">
        <v>81</v>
      </c>
      <c r="AY98" s="23" t="s">
        <v>123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3" t="s">
        <v>79</v>
      </c>
      <c r="BK98" s="202">
        <f>ROUND(I98*H98,2)</f>
        <v>0</v>
      </c>
      <c r="BL98" s="23" t="s">
        <v>130</v>
      </c>
      <c r="BM98" s="23" t="s">
        <v>173</v>
      </c>
    </row>
    <row r="99" spans="2:65" s="1" customFormat="1" ht="40.5">
      <c r="B99" s="40"/>
      <c r="C99" s="62"/>
      <c r="D99" s="203" t="s">
        <v>132</v>
      </c>
      <c r="E99" s="62"/>
      <c r="F99" s="204" t="s">
        <v>162</v>
      </c>
      <c r="G99" s="62"/>
      <c r="H99" s="62"/>
      <c r="I99" s="162"/>
      <c r="J99" s="62"/>
      <c r="K99" s="62"/>
      <c r="L99" s="60"/>
      <c r="M99" s="205"/>
      <c r="N99" s="41"/>
      <c r="O99" s="41"/>
      <c r="P99" s="41"/>
      <c r="Q99" s="41"/>
      <c r="R99" s="41"/>
      <c r="S99" s="41"/>
      <c r="T99" s="77"/>
      <c r="AT99" s="23" t="s">
        <v>132</v>
      </c>
      <c r="AU99" s="23" t="s">
        <v>81</v>
      </c>
    </row>
    <row r="100" spans="2:65" s="1" customFormat="1" ht="25.5" customHeight="1">
      <c r="B100" s="40"/>
      <c r="C100" s="191" t="s">
        <v>174</v>
      </c>
      <c r="D100" s="191" t="s">
        <v>126</v>
      </c>
      <c r="E100" s="192" t="s">
        <v>175</v>
      </c>
      <c r="F100" s="193" t="s">
        <v>176</v>
      </c>
      <c r="G100" s="194" t="s">
        <v>150</v>
      </c>
      <c r="H100" s="195">
        <v>309.18</v>
      </c>
      <c r="I100" s="196"/>
      <c r="J100" s="197">
        <f>ROUND(I100*H100,2)</f>
        <v>0</v>
      </c>
      <c r="K100" s="193" t="s">
        <v>21</v>
      </c>
      <c r="L100" s="60"/>
      <c r="M100" s="198" t="s">
        <v>21</v>
      </c>
      <c r="N100" s="199" t="s">
        <v>42</v>
      </c>
      <c r="O100" s="41"/>
      <c r="P100" s="200">
        <f>O100*H100</f>
        <v>0</v>
      </c>
      <c r="Q100" s="200">
        <v>0</v>
      </c>
      <c r="R100" s="200">
        <f>Q100*H100</f>
        <v>0</v>
      </c>
      <c r="S100" s="200">
        <v>4.0000000000000001E-3</v>
      </c>
      <c r="T100" s="201">
        <f>S100*H100</f>
        <v>1.23672</v>
      </c>
      <c r="AR100" s="23" t="s">
        <v>130</v>
      </c>
      <c r="AT100" s="23" t="s">
        <v>126</v>
      </c>
      <c r="AU100" s="23" t="s">
        <v>81</v>
      </c>
      <c r="AY100" s="23" t="s">
        <v>123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23" t="s">
        <v>79</v>
      </c>
      <c r="BK100" s="202">
        <f>ROUND(I100*H100,2)</f>
        <v>0</v>
      </c>
      <c r="BL100" s="23" t="s">
        <v>130</v>
      </c>
      <c r="BM100" s="23" t="s">
        <v>177</v>
      </c>
    </row>
    <row r="101" spans="2:65" s="1" customFormat="1" ht="94.5">
      <c r="B101" s="40"/>
      <c r="C101" s="62"/>
      <c r="D101" s="203" t="s">
        <v>132</v>
      </c>
      <c r="E101" s="62"/>
      <c r="F101" s="204" t="s">
        <v>178</v>
      </c>
      <c r="G101" s="62"/>
      <c r="H101" s="62"/>
      <c r="I101" s="162"/>
      <c r="J101" s="62"/>
      <c r="K101" s="62"/>
      <c r="L101" s="60"/>
      <c r="M101" s="205"/>
      <c r="N101" s="41"/>
      <c r="O101" s="41"/>
      <c r="P101" s="41"/>
      <c r="Q101" s="41"/>
      <c r="R101" s="41"/>
      <c r="S101" s="41"/>
      <c r="T101" s="77"/>
      <c r="AT101" s="23" t="s">
        <v>132</v>
      </c>
      <c r="AU101" s="23" t="s">
        <v>81</v>
      </c>
    </row>
    <row r="102" spans="2:65" s="1" customFormat="1" ht="25.5" customHeight="1">
      <c r="B102" s="40"/>
      <c r="C102" s="191" t="s">
        <v>179</v>
      </c>
      <c r="D102" s="191" t="s">
        <v>126</v>
      </c>
      <c r="E102" s="192" t="s">
        <v>180</v>
      </c>
      <c r="F102" s="193" t="s">
        <v>181</v>
      </c>
      <c r="G102" s="194" t="s">
        <v>129</v>
      </c>
      <c r="H102" s="195">
        <v>26</v>
      </c>
      <c r="I102" s="196"/>
      <c r="J102" s="197">
        <f>ROUND(I102*H102,2)</f>
        <v>0</v>
      </c>
      <c r="K102" s="193" t="s">
        <v>21</v>
      </c>
      <c r="L102" s="60"/>
      <c r="M102" s="198" t="s">
        <v>21</v>
      </c>
      <c r="N102" s="199" t="s">
        <v>42</v>
      </c>
      <c r="O102" s="41"/>
      <c r="P102" s="200">
        <f>O102*H102</f>
        <v>0</v>
      </c>
      <c r="Q102" s="200">
        <v>0</v>
      </c>
      <c r="R102" s="200">
        <f>Q102*H102</f>
        <v>0</v>
      </c>
      <c r="S102" s="200">
        <v>5.0000000000000001E-3</v>
      </c>
      <c r="T102" s="201">
        <f>S102*H102</f>
        <v>0.13</v>
      </c>
      <c r="AR102" s="23" t="s">
        <v>130</v>
      </c>
      <c r="AT102" s="23" t="s">
        <v>126</v>
      </c>
      <c r="AU102" s="23" t="s">
        <v>81</v>
      </c>
      <c r="AY102" s="23" t="s">
        <v>123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23" t="s">
        <v>79</v>
      </c>
      <c r="BK102" s="202">
        <f>ROUND(I102*H102,2)</f>
        <v>0</v>
      </c>
      <c r="BL102" s="23" t="s">
        <v>130</v>
      </c>
      <c r="BM102" s="23" t="s">
        <v>182</v>
      </c>
    </row>
    <row r="103" spans="2:65" s="1" customFormat="1" ht="27">
      <c r="B103" s="40"/>
      <c r="C103" s="62"/>
      <c r="D103" s="203" t="s">
        <v>132</v>
      </c>
      <c r="E103" s="62"/>
      <c r="F103" s="204" t="s">
        <v>183</v>
      </c>
      <c r="G103" s="62"/>
      <c r="H103" s="62"/>
      <c r="I103" s="162"/>
      <c r="J103" s="62"/>
      <c r="K103" s="62"/>
      <c r="L103" s="60"/>
      <c r="M103" s="205"/>
      <c r="N103" s="41"/>
      <c r="O103" s="41"/>
      <c r="P103" s="41"/>
      <c r="Q103" s="41"/>
      <c r="R103" s="41"/>
      <c r="S103" s="41"/>
      <c r="T103" s="77"/>
      <c r="AT103" s="23" t="s">
        <v>132</v>
      </c>
      <c r="AU103" s="23" t="s">
        <v>81</v>
      </c>
    </row>
    <row r="104" spans="2:65" s="1" customFormat="1" ht="38.25" customHeight="1">
      <c r="B104" s="40"/>
      <c r="C104" s="191" t="s">
        <v>184</v>
      </c>
      <c r="D104" s="191" t="s">
        <v>126</v>
      </c>
      <c r="E104" s="192" t="s">
        <v>185</v>
      </c>
      <c r="F104" s="193" t="s">
        <v>186</v>
      </c>
      <c r="G104" s="194" t="s">
        <v>129</v>
      </c>
      <c r="H104" s="195">
        <v>26</v>
      </c>
      <c r="I104" s="196"/>
      <c r="J104" s="197">
        <f>ROUND(I104*H104,2)</f>
        <v>0</v>
      </c>
      <c r="K104" s="193" t="s">
        <v>21</v>
      </c>
      <c r="L104" s="60"/>
      <c r="M104" s="198" t="s">
        <v>21</v>
      </c>
      <c r="N104" s="199" t="s">
        <v>42</v>
      </c>
      <c r="O104" s="41"/>
      <c r="P104" s="200">
        <f>O104*H104</f>
        <v>0</v>
      </c>
      <c r="Q104" s="200">
        <v>0</v>
      </c>
      <c r="R104" s="200">
        <f>Q104*H104</f>
        <v>0</v>
      </c>
      <c r="S104" s="200">
        <v>4.0000000000000001E-3</v>
      </c>
      <c r="T104" s="201">
        <f>S104*H104</f>
        <v>0.10400000000000001</v>
      </c>
      <c r="AR104" s="23" t="s">
        <v>130</v>
      </c>
      <c r="AT104" s="23" t="s">
        <v>126</v>
      </c>
      <c r="AU104" s="23" t="s">
        <v>81</v>
      </c>
      <c r="AY104" s="23" t="s">
        <v>123</v>
      </c>
      <c r="BE104" s="202">
        <f>IF(N104="základní",J104,0)</f>
        <v>0</v>
      </c>
      <c r="BF104" s="202">
        <f>IF(N104="snížená",J104,0)</f>
        <v>0</v>
      </c>
      <c r="BG104" s="202">
        <f>IF(N104="zákl. přenesená",J104,0)</f>
        <v>0</v>
      </c>
      <c r="BH104" s="202">
        <f>IF(N104="sníž. přenesená",J104,0)</f>
        <v>0</v>
      </c>
      <c r="BI104" s="202">
        <f>IF(N104="nulová",J104,0)</f>
        <v>0</v>
      </c>
      <c r="BJ104" s="23" t="s">
        <v>79</v>
      </c>
      <c r="BK104" s="202">
        <f>ROUND(I104*H104,2)</f>
        <v>0</v>
      </c>
      <c r="BL104" s="23" t="s">
        <v>130</v>
      </c>
      <c r="BM104" s="23" t="s">
        <v>187</v>
      </c>
    </row>
    <row r="105" spans="2:65" s="1" customFormat="1" ht="40.5">
      <c r="B105" s="40"/>
      <c r="C105" s="62"/>
      <c r="D105" s="203" t="s">
        <v>132</v>
      </c>
      <c r="E105" s="62"/>
      <c r="F105" s="204" t="s">
        <v>162</v>
      </c>
      <c r="G105" s="62"/>
      <c r="H105" s="62"/>
      <c r="I105" s="162"/>
      <c r="J105" s="62"/>
      <c r="K105" s="62"/>
      <c r="L105" s="60"/>
      <c r="M105" s="205"/>
      <c r="N105" s="41"/>
      <c r="O105" s="41"/>
      <c r="P105" s="41"/>
      <c r="Q105" s="41"/>
      <c r="R105" s="41"/>
      <c r="S105" s="41"/>
      <c r="T105" s="77"/>
      <c r="AT105" s="23" t="s">
        <v>132</v>
      </c>
      <c r="AU105" s="23" t="s">
        <v>81</v>
      </c>
    </row>
    <row r="106" spans="2:65" s="1" customFormat="1" ht="38.25" customHeight="1">
      <c r="B106" s="40"/>
      <c r="C106" s="191" t="s">
        <v>188</v>
      </c>
      <c r="D106" s="191" t="s">
        <v>126</v>
      </c>
      <c r="E106" s="192" t="s">
        <v>189</v>
      </c>
      <c r="F106" s="193" t="s">
        <v>190</v>
      </c>
      <c r="G106" s="194" t="s">
        <v>129</v>
      </c>
      <c r="H106" s="195">
        <v>16</v>
      </c>
      <c r="I106" s="196"/>
      <c r="J106" s="197">
        <f>ROUND(I106*H106,2)</f>
        <v>0</v>
      </c>
      <c r="K106" s="193" t="s">
        <v>21</v>
      </c>
      <c r="L106" s="60"/>
      <c r="M106" s="198" t="s">
        <v>21</v>
      </c>
      <c r="N106" s="199" t="s">
        <v>42</v>
      </c>
      <c r="O106" s="41"/>
      <c r="P106" s="200">
        <f>O106*H106</f>
        <v>0</v>
      </c>
      <c r="Q106" s="200">
        <v>0</v>
      </c>
      <c r="R106" s="200">
        <f>Q106*H106</f>
        <v>0</v>
      </c>
      <c r="S106" s="200">
        <v>4.0000000000000001E-3</v>
      </c>
      <c r="T106" s="201">
        <f>S106*H106</f>
        <v>6.4000000000000001E-2</v>
      </c>
      <c r="AR106" s="23" t="s">
        <v>130</v>
      </c>
      <c r="AT106" s="23" t="s">
        <v>126</v>
      </c>
      <c r="AU106" s="23" t="s">
        <v>81</v>
      </c>
      <c r="AY106" s="23" t="s">
        <v>123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23" t="s">
        <v>79</v>
      </c>
      <c r="BK106" s="202">
        <f>ROUND(I106*H106,2)</f>
        <v>0</v>
      </c>
      <c r="BL106" s="23" t="s">
        <v>130</v>
      </c>
      <c r="BM106" s="23" t="s">
        <v>191</v>
      </c>
    </row>
    <row r="107" spans="2:65" s="1" customFormat="1" ht="40.5">
      <c r="B107" s="40"/>
      <c r="C107" s="62"/>
      <c r="D107" s="203" t="s">
        <v>132</v>
      </c>
      <c r="E107" s="62"/>
      <c r="F107" s="204" t="s">
        <v>192</v>
      </c>
      <c r="G107" s="62"/>
      <c r="H107" s="62"/>
      <c r="I107" s="162"/>
      <c r="J107" s="62"/>
      <c r="K107" s="62"/>
      <c r="L107" s="60"/>
      <c r="M107" s="205"/>
      <c r="N107" s="41"/>
      <c r="O107" s="41"/>
      <c r="P107" s="41"/>
      <c r="Q107" s="41"/>
      <c r="R107" s="41"/>
      <c r="S107" s="41"/>
      <c r="T107" s="77"/>
      <c r="AT107" s="23" t="s">
        <v>132</v>
      </c>
      <c r="AU107" s="23" t="s">
        <v>81</v>
      </c>
    </row>
    <row r="108" spans="2:65" s="1" customFormat="1" ht="38.25" customHeight="1">
      <c r="B108" s="40"/>
      <c r="C108" s="191" t="s">
        <v>10</v>
      </c>
      <c r="D108" s="191" t="s">
        <v>126</v>
      </c>
      <c r="E108" s="192" t="s">
        <v>193</v>
      </c>
      <c r="F108" s="193" t="s">
        <v>194</v>
      </c>
      <c r="G108" s="194" t="s">
        <v>150</v>
      </c>
      <c r="H108" s="195">
        <v>143</v>
      </c>
      <c r="I108" s="196"/>
      <c r="J108" s="197">
        <f>ROUND(I108*H108,2)</f>
        <v>0</v>
      </c>
      <c r="K108" s="193" t="s">
        <v>21</v>
      </c>
      <c r="L108" s="60"/>
      <c r="M108" s="198" t="s">
        <v>21</v>
      </c>
      <c r="N108" s="199" t="s">
        <v>42</v>
      </c>
      <c r="O108" s="41"/>
      <c r="P108" s="200">
        <f>O108*H108</f>
        <v>0</v>
      </c>
      <c r="Q108" s="200">
        <v>0</v>
      </c>
      <c r="R108" s="200">
        <f>Q108*H108</f>
        <v>0</v>
      </c>
      <c r="S108" s="200">
        <v>4.0000000000000001E-3</v>
      </c>
      <c r="T108" s="201">
        <f>S108*H108</f>
        <v>0.57200000000000006</v>
      </c>
      <c r="AR108" s="23" t="s">
        <v>130</v>
      </c>
      <c r="AT108" s="23" t="s">
        <v>126</v>
      </c>
      <c r="AU108" s="23" t="s">
        <v>81</v>
      </c>
      <c r="AY108" s="23" t="s">
        <v>123</v>
      </c>
      <c r="BE108" s="202">
        <f>IF(N108="základní",J108,0)</f>
        <v>0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23" t="s">
        <v>79</v>
      </c>
      <c r="BK108" s="202">
        <f>ROUND(I108*H108,2)</f>
        <v>0</v>
      </c>
      <c r="BL108" s="23" t="s">
        <v>130</v>
      </c>
      <c r="BM108" s="23" t="s">
        <v>195</v>
      </c>
    </row>
    <row r="109" spans="2:65" s="1" customFormat="1" ht="67.5">
      <c r="B109" s="40"/>
      <c r="C109" s="62"/>
      <c r="D109" s="203" t="s">
        <v>132</v>
      </c>
      <c r="E109" s="62"/>
      <c r="F109" s="204" t="s">
        <v>196</v>
      </c>
      <c r="G109" s="62"/>
      <c r="H109" s="62"/>
      <c r="I109" s="162"/>
      <c r="J109" s="62"/>
      <c r="K109" s="62"/>
      <c r="L109" s="60"/>
      <c r="M109" s="205"/>
      <c r="N109" s="41"/>
      <c r="O109" s="41"/>
      <c r="P109" s="41"/>
      <c r="Q109" s="41"/>
      <c r="R109" s="41"/>
      <c r="S109" s="41"/>
      <c r="T109" s="77"/>
      <c r="AT109" s="23" t="s">
        <v>132</v>
      </c>
      <c r="AU109" s="23" t="s">
        <v>81</v>
      </c>
    </row>
    <row r="110" spans="2:65" s="1" customFormat="1" ht="38.25" customHeight="1">
      <c r="B110" s="40"/>
      <c r="C110" s="191" t="s">
        <v>197</v>
      </c>
      <c r="D110" s="191" t="s">
        <v>126</v>
      </c>
      <c r="E110" s="192" t="s">
        <v>198</v>
      </c>
      <c r="F110" s="193" t="s">
        <v>199</v>
      </c>
      <c r="G110" s="194" t="s">
        <v>150</v>
      </c>
      <c r="H110" s="195">
        <v>368</v>
      </c>
      <c r="I110" s="196"/>
      <c r="J110" s="197">
        <f>ROUND(I110*H110,2)</f>
        <v>0</v>
      </c>
      <c r="K110" s="193" t="s">
        <v>21</v>
      </c>
      <c r="L110" s="60"/>
      <c r="M110" s="198" t="s">
        <v>21</v>
      </c>
      <c r="N110" s="199" t="s">
        <v>42</v>
      </c>
      <c r="O110" s="41"/>
      <c r="P110" s="200">
        <f>O110*H110</f>
        <v>0</v>
      </c>
      <c r="Q110" s="200">
        <v>0</v>
      </c>
      <c r="R110" s="200">
        <f>Q110*H110</f>
        <v>0</v>
      </c>
      <c r="S110" s="200">
        <v>4.0000000000000001E-3</v>
      </c>
      <c r="T110" s="201">
        <f>S110*H110</f>
        <v>1.472</v>
      </c>
      <c r="AR110" s="23" t="s">
        <v>130</v>
      </c>
      <c r="AT110" s="23" t="s">
        <v>126</v>
      </c>
      <c r="AU110" s="23" t="s">
        <v>81</v>
      </c>
      <c r="AY110" s="23" t="s">
        <v>123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23" t="s">
        <v>79</v>
      </c>
      <c r="BK110" s="202">
        <f>ROUND(I110*H110,2)</f>
        <v>0</v>
      </c>
      <c r="BL110" s="23" t="s">
        <v>130</v>
      </c>
      <c r="BM110" s="23" t="s">
        <v>200</v>
      </c>
    </row>
    <row r="111" spans="2:65" s="1" customFormat="1" ht="108">
      <c r="B111" s="40"/>
      <c r="C111" s="62"/>
      <c r="D111" s="203" t="s">
        <v>132</v>
      </c>
      <c r="E111" s="62"/>
      <c r="F111" s="204" t="s">
        <v>201</v>
      </c>
      <c r="G111" s="62"/>
      <c r="H111" s="62"/>
      <c r="I111" s="162"/>
      <c r="J111" s="62"/>
      <c r="K111" s="62"/>
      <c r="L111" s="60"/>
      <c r="M111" s="206"/>
      <c r="N111" s="207"/>
      <c r="O111" s="207"/>
      <c r="P111" s="207"/>
      <c r="Q111" s="207"/>
      <c r="R111" s="207"/>
      <c r="S111" s="207"/>
      <c r="T111" s="208"/>
      <c r="AT111" s="23" t="s">
        <v>132</v>
      </c>
      <c r="AU111" s="23" t="s">
        <v>81</v>
      </c>
    </row>
    <row r="112" spans="2:65" s="1" customFormat="1" ht="6.95" customHeight="1">
      <c r="B112" s="55"/>
      <c r="C112" s="56"/>
      <c r="D112" s="56"/>
      <c r="E112" s="56"/>
      <c r="F112" s="56"/>
      <c r="G112" s="56"/>
      <c r="H112" s="56"/>
      <c r="I112" s="138"/>
      <c r="J112" s="56"/>
      <c r="K112" s="56"/>
      <c r="L112" s="60"/>
    </row>
  </sheetData>
  <sheetProtection algorithmName="SHA-512" hashValue="arr4yAsfJj71rctd+cajjfRhltl2R9VBBg2E6MQtAmFPPc7VdIUCJMYSq6o9m/e4Iunoz9iasw/6IxRN1yQ0AA==" saltValue="AWlmgPz+SU1oaMjpvbtCBIBMrbxxJUGThem9F9HpuJ9PVsG+TPpHsPAZ6tw1IYoNTnP0ysIW/9wsK0KSx5uyDQ==" spinCount="100000" sheet="1" objects="1" scenarios="1" formatColumns="0" formatRows="0" autoFilter="0"/>
  <autoFilter ref="C77:K111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91</v>
      </c>
      <c r="G1" s="371" t="s">
        <v>92</v>
      </c>
      <c r="H1" s="371"/>
      <c r="I1" s="114"/>
      <c r="J1" s="113" t="s">
        <v>93</v>
      </c>
      <c r="K1" s="112" t="s">
        <v>94</v>
      </c>
      <c r="L1" s="113" t="s">
        <v>95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96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3" t="str">
        <f>'Rekapitulace stavby'!K6</f>
        <v>Modernizace dopravního značení - Rozvadovská spojka, číslo akce 999177</v>
      </c>
      <c r="F7" s="364"/>
      <c r="G7" s="364"/>
      <c r="H7" s="364"/>
      <c r="I7" s="116"/>
      <c r="J7" s="28"/>
      <c r="K7" s="30"/>
    </row>
    <row r="8" spans="1:70" s="1" customFormat="1">
      <c r="B8" s="40"/>
      <c r="C8" s="41"/>
      <c r="D8" s="36" t="s">
        <v>97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5" t="s">
        <v>202</v>
      </c>
      <c r="F9" s="366"/>
      <c r="G9" s="366"/>
      <c r="H9" s="366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4. 5. 2018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99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24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2" t="s">
        <v>21</v>
      </c>
      <c r="F24" s="332"/>
      <c r="G24" s="332"/>
      <c r="H24" s="332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37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28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29">
        <f>ROUND(SUM(BE84:BE156), 2)</f>
        <v>0</v>
      </c>
      <c r="G30" s="41"/>
      <c r="H30" s="41"/>
      <c r="I30" s="130">
        <v>0.21</v>
      </c>
      <c r="J30" s="129">
        <f>ROUND(ROUND((SUM(BE84:BE156)),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29">
        <f>ROUND(SUM(BF84:BF156), 2)</f>
        <v>0</v>
      </c>
      <c r="G31" s="41"/>
      <c r="H31" s="41"/>
      <c r="I31" s="130">
        <v>0.15</v>
      </c>
      <c r="J31" s="129">
        <f>ROUND(ROUND((SUM(BF84:BF156)),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29">
        <f>ROUND(SUM(BG84:BG156),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29">
        <f>ROUND(SUM(BH84:BH156),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9">
        <f>ROUND(SUM(BI84:BI156),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47</v>
      </c>
      <c r="E36" s="78"/>
      <c r="F36" s="78"/>
      <c r="G36" s="133" t="s">
        <v>48</v>
      </c>
      <c r="H36" s="134" t="s">
        <v>49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100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3" t="str">
        <f>E7</f>
        <v>Modernizace dopravního značení - Rozvadovská spojka, číslo akce 999177</v>
      </c>
      <c r="F45" s="364"/>
      <c r="G45" s="364"/>
      <c r="H45" s="364"/>
      <c r="I45" s="117"/>
      <c r="J45" s="41"/>
      <c r="K45" s="44"/>
    </row>
    <row r="46" spans="2:11" s="1" customFormat="1" ht="14.45" customHeight="1">
      <c r="B46" s="40"/>
      <c r="C46" s="36" t="s">
        <v>97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5" t="str">
        <f>E9</f>
        <v>2018/001/b - Portály dopravního značení</v>
      </c>
      <c r="F47" s="366"/>
      <c r="G47" s="366"/>
      <c r="H47" s="366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4. 5. 2018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DISK s.r.o.</v>
      </c>
      <c r="G51" s="41"/>
      <c r="H51" s="41"/>
      <c r="I51" s="118" t="s">
        <v>33</v>
      </c>
      <c r="J51" s="332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67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101</v>
      </c>
      <c r="D54" s="131"/>
      <c r="E54" s="131"/>
      <c r="F54" s="131"/>
      <c r="G54" s="131"/>
      <c r="H54" s="131"/>
      <c r="I54" s="144"/>
      <c r="J54" s="145" t="s">
        <v>102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103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104</v>
      </c>
    </row>
    <row r="57" spans="2:47" s="7" customFormat="1" ht="24.95" customHeight="1">
      <c r="B57" s="148"/>
      <c r="C57" s="149"/>
      <c r="D57" s="150" t="s">
        <v>105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>
      <c r="B58" s="155"/>
      <c r="C58" s="156"/>
      <c r="D58" s="157" t="s">
        <v>203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>
      <c r="B59" s="155"/>
      <c r="C59" s="156"/>
      <c r="D59" s="157" t="s">
        <v>204</v>
      </c>
      <c r="E59" s="158"/>
      <c r="F59" s="158"/>
      <c r="G59" s="158"/>
      <c r="H59" s="158"/>
      <c r="I59" s="159"/>
      <c r="J59" s="160">
        <f>J98</f>
        <v>0</v>
      </c>
      <c r="K59" s="161"/>
    </row>
    <row r="60" spans="2:47" s="8" customFormat="1" ht="19.899999999999999" customHeight="1">
      <c r="B60" s="155"/>
      <c r="C60" s="156"/>
      <c r="D60" s="157" t="s">
        <v>205</v>
      </c>
      <c r="E60" s="158"/>
      <c r="F60" s="158"/>
      <c r="G60" s="158"/>
      <c r="H60" s="158"/>
      <c r="I60" s="159"/>
      <c r="J60" s="160">
        <f>J107</f>
        <v>0</v>
      </c>
      <c r="K60" s="161"/>
    </row>
    <row r="61" spans="2:47" s="8" customFormat="1" ht="19.899999999999999" customHeight="1">
      <c r="B61" s="155"/>
      <c r="C61" s="156"/>
      <c r="D61" s="157" t="s">
        <v>206</v>
      </c>
      <c r="E61" s="158"/>
      <c r="F61" s="158"/>
      <c r="G61" s="158"/>
      <c r="H61" s="158"/>
      <c r="I61" s="159"/>
      <c r="J61" s="160">
        <f>J110</f>
        <v>0</v>
      </c>
      <c r="K61" s="161"/>
    </row>
    <row r="62" spans="2:47" s="8" customFormat="1" ht="19.899999999999999" customHeight="1">
      <c r="B62" s="155"/>
      <c r="C62" s="156"/>
      <c r="D62" s="157" t="s">
        <v>106</v>
      </c>
      <c r="E62" s="158"/>
      <c r="F62" s="158"/>
      <c r="G62" s="158"/>
      <c r="H62" s="158"/>
      <c r="I62" s="159"/>
      <c r="J62" s="160">
        <f>J118</f>
        <v>0</v>
      </c>
      <c r="K62" s="161"/>
    </row>
    <row r="63" spans="2:47" s="7" customFormat="1" ht="24.95" customHeight="1">
      <c r="B63" s="148"/>
      <c r="C63" s="149"/>
      <c r="D63" s="150" t="s">
        <v>207</v>
      </c>
      <c r="E63" s="151"/>
      <c r="F63" s="151"/>
      <c r="G63" s="151"/>
      <c r="H63" s="151"/>
      <c r="I63" s="152"/>
      <c r="J63" s="153">
        <f>J137</f>
        <v>0</v>
      </c>
      <c r="K63" s="154"/>
    </row>
    <row r="64" spans="2:47" s="7" customFormat="1" ht="24.95" customHeight="1">
      <c r="B64" s="148"/>
      <c r="C64" s="149"/>
      <c r="D64" s="150" t="s">
        <v>208</v>
      </c>
      <c r="E64" s="151"/>
      <c r="F64" s="151"/>
      <c r="G64" s="151"/>
      <c r="H64" s="151"/>
      <c r="I64" s="152"/>
      <c r="J64" s="153">
        <f>J144</f>
        <v>0</v>
      </c>
      <c r="K64" s="154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>
      <c r="B71" s="40"/>
      <c r="C71" s="61" t="s">
        <v>107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6.5" customHeight="1">
      <c r="B74" s="40"/>
      <c r="C74" s="62"/>
      <c r="D74" s="62"/>
      <c r="E74" s="368" t="str">
        <f>E7</f>
        <v>Modernizace dopravního značení - Rozvadovská spojka, číslo akce 999177</v>
      </c>
      <c r="F74" s="369"/>
      <c r="G74" s="369"/>
      <c r="H74" s="369"/>
      <c r="I74" s="162"/>
      <c r="J74" s="62"/>
      <c r="K74" s="62"/>
      <c r="L74" s="60"/>
    </row>
    <row r="75" spans="2:12" s="1" customFormat="1" ht="14.45" customHeight="1">
      <c r="B75" s="40"/>
      <c r="C75" s="64" t="s">
        <v>97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7.25" customHeight="1">
      <c r="B76" s="40"/>
      <c r="C76" s="62"/>
      <c r="D76" s="62"/>
      <c r="E76" s="343" t="str">
        <f>E9</f>
        <v>2018/001/b - Portály dopravního značení</v>
      </c>
      <c r="F76" s="370"/>
      <c r="G76" s="370"/>
      <c r="H76" s="370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>
      <c r="B78" s="40"/>
      <c r="C78" s="64" t="s">
        <v>23</v>
      </c>
      <c r="D78" s="62"/>
      <c r="E78" s="62"/>
      <c r="F78" s="163" t="str">
        <f>F12</f>
        <v xml:space="preserve"> </v>
      </c>
      <c r="G78" s="62"/>
      <c r="H78" s="62"/>
      <c r="I78" s="164" t="s">
        <v>25</v>
      </c>
      <c r="J78" s="72" t="str">
        <f>IF(J12="","",J12)</f>
        <v>4. 5. 2018</v>
      </c>
      <c r="K78" s="62"/>
      <c r="L78" s="60"/>
    </row>
    <row r="79" spans="2:12" s="1" customFormat="1" ht="6.9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>
      <c r="B80" s="40"/>
      <c r="C80" s="64" t="s">
        <v>27</v>
      </c>
      <c r="D80" s="62"/>
      <c r="E80" s="62"/>
      <c r="F80" s="163" t="str">
        <f>E15</f>
        <v>DISK s.r.o.</v>
      </c>
      <c r="G80" s="62"/>
      <c r="H80" s="62"/>
      <c r="I80" s="164" t="s">
        <v>33</v>
      </c>
      <c r="J80" s="163" t="str">
        <f>E21</f>
        <v xml:space="preserve"> </v>
      </c>
      <c r="K80" s="62"/>
      <c r="L80" s="60"/>
    </row>
    <row r="81" spans="2:65" s="1" customFormat="1" ht="14.45" customHeight="1">
      <c r="B81" s="40"/>
      <c r="C81" s="64" t="s">
        <v>31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>
      <c r="B83" s="165"/>
      <c r="C83" s="166" t="s">
        <v>108</v>
      </c>
      <c r="D83" s="167" t="s">
        <v>56</v>
      </c>
      <c r="E83" s="167" t="s">
        <v>52</v>
      </c>
      <c r="F83" s="167" t="s">
        <v>109</v>
      </c>
      <c r="G83" s="167" t="s">
        <v>110</v>
      </c>
      <c r="H83" s="167" t="s">
        <v>111</v>
      </c>
      <c r="I83" s="168" t="s">
        <v>112</v>
      </c>
      <c r="J83" s="167" t="s">
        <v>102</v>
      </c>
      <c r="K83" s="169" t="s">
        <v>113</v>
      </c>
      <c r="L83" s="170"/>
      <c r="M83" s="80" t="s">
        <v>114</v>
      </c>
      <c r="N83" s="81" t="s">
        <v>41</v>
      </c>
      <c r="O83" s="81" t="s">
        <v>115</v>
      </c>
      <c r="P83" s="81" t="s">
        <v>116</v>
      </c>
      <c r="Q83" s="81" t="s">
        <v>117</v>
      </c>
      <c r="R83" s="81" t="s">
        <v>118</v>
      </c>
      <c r="S83" s="81" t="s">
        <v>119</v>
      </c>
      <c r="T83" s="82" t="s">
        <v>120</v>
      </c>
    </row>
    <row r="84" spans="2:65" s="1" customFormat="1" ht="29.25" customHeight="1">
      <c r="B84" s="40"/>
      <c r="C84" s="86" t="s">
        <v>103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P85+P137+P144</f>
        <v>0</v>
      </c>
      <c r="Q84" s="84"/>
      <c r="R84" s="172">
        <f>R85+R137+R144</f>
        <v>90.342719200000005</v>
      </c>
      <c r="S84" s="84"/>
      <c r="T84" s="173">
        <f>T85+T137+T144</f>
        <v>17.472299999999997</v>
      </c>
      <c r="AT84" s="23" t="s">
        <v>70</v>
      </c>
      <c r="AU84" s="23" t="s">
        <v>104</v>
      </c>
      <c r="BK84" s="174">
        <f>BK85+BK137+BK144</f>
        <v>0</v>
      </c>
    </row>
    <row r="85" spans="2:65" s="10" customFormat="1" ht="37.35" customHeight="1">
      <c r="B85" s="175"/>
      <c r="C85" s="176"/>
      <c r="D85" s="177" t="s">
        <v>70</v>
      </c>
      <c r="E85" s="178" t="s">
        <v>121</v>
      </c>
      <c r="F85" s="178" t="s">
        <v>122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P86+P98+P107+P110+P118</f>
        <v>0</v>
      </c>
      <c r="Q85" s="183"/>
      <c r="R85" s="184">
        <f>R86+R98+R107+R110+R118</f>
        <v>90.342719200000005</v>
      </c>
      <c r="S85" s="183"/>
      <c r="T85" s="185">
        <f>T86+T98+T107+T110+T118</f>
        <v>17.472299999999997</v>
      </c>
      <c r="AR85" s="186" t="s">
        <v>79</v>
      </c>
      <c r="AT85" s="187" t="s">
        <v>70</v>
      </c>
      <c r="AU85" s="187" t="s">
        <v>71</v>
      </c>
      <c r="AY85" s="186" t="s">
        <v>123</v>
      </c>
      <c r="BK85" s="188">
        <f>BK86+BK98+BK107+BK110+BK118</f>
        <v>0</v>
      </c>
    </row>
    <row r="86" spans="2:65" s="10" customFormat="1" ht="19.899999999999999" customHeight="1">
      <c r="B86" s="175"/>
      <c r="C86" s="176"/>
      <c r="D86" s="177" t="s">
        <v>70</v>
      </c>
      <c r="E86" s="189" t="s">
        <v>79</v>
      </c>
      <c r="F86" s="189" t="s">
        <v>209</v>
      </c>
      <c r="G86" s="176"/>
      <c r="H86" s="176"/>
      <c r="I86" s="179"/>
      <c r="J86" s="190">
        <f>BK86</f>
        <v>0</v>
      </c>
      <c r="K86" s="176"/>
      <c r="L86" s="181"/>
      <c r="M86" s="182"/>
      <c r="N86" s="183"/>
      <c r="O86" s="183"/>
      <c r="P86" s="184">
        <f>SUM(P87:P97)</f>
        <v>0</v>
      </c>
      <c r="Q86" s="183"/>
      <c r="R86" s="184">
        <f>SUM(R87:R97)</f>
        <v>0</v>
      </c>
      <c r="S86" s="183"/>
      <c r="T86" s="185">
        <f>SUM(T87:T97)</f>
        <v>5.9555999999999996</v>
      </c>
      <c r="AR86" s="186" t="s">
        <v>79</v>
      </c>
      <c r="AT86" s="187" t="s">
        <v>70</v>
      </c>
      <c r="AU86" s="187" t="s">
        <v>79</v>
      </c>
      <c r="AY86" s="186" t="s">
        <v>123</v>
      </c>
      <c r="BK86" s="188">
        <f>SUM(BK87:BK97)</f>
        <v>0</v>
      </c>
    </row>
    <row r="87" spans="2:65" s="1" customFormat="1" ht="38.25" customHeight="1">
      <c r="B87" s="40"/>
      <c r="C87" s="191" t="s">
        <v>79</v>
      </c>
      <c r="D87" s="191" t="s">
        <v>126</v>
      </c>
      <c r="E87" s="192" t="s">
        <v>210</v>
      </c>
      <c r="F87" s="193" t="s">
        <v>211</v>
      </c>
      <c r="G87" s="194" t="s">
        <v>212</v>
      </c>
      <c r="H87" s="195">
        <v>8.4</v>
      </c>
      <c r="I87" s="196"/>
      <c r="J87" s="197">
        <f>ROUND(I87*H87,2)</f>
        <v>0</v>
      </c>
      <c r="K87" s="193" t="s">
        <v>213</v>
      </c>
      <c r="L87" s="60"/>
      <c r="M87" s="198" t="s">
        <v>21</v>
      </c>
      <c r="N87" s="199" t="s">
        <v>42</v>
      </c>
      <c r="O87" s="41"/>
      <c r="P87" s="200">
        <f>O87*H87</f>
        <v>0</v>
      </c>
      <c r="Q87" s="200">
        <v>0</v>
      </c>
      <c r="R87" s="200">
        <f>Q87*H87</f>
        <v>0</v>
      </c>
      <c r="S87" s="200">
        <v>0.70899999999999996</v>
      </c>
      <c r="T87" s="201">
        <f>S87*H87</f>
        <v>5.9555999999999996</v>
      </c>
      <c r="AR87" s="23" t="s">
        <v>130</v>
      </c>
      <c r="AT87" s="23" t="s">
        <v>126</v>
      </c>
      <c r="AU87" s="23" t="s">
        <v>81</v>
      </c>
      <c r="AY87" s="23" t="s">
        <v>123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23" t="s">
        <v>79</v>
      </c>
      <c r="BK87" s="202">
        <f>ROUND(I87*H87,2)</f>
        <v>0</v>
      </c>
      <c r="BL87" s="23" t="s">
        <v>130</v>
      </c>
      <c r="BM87" s="23" t="s">
        <v>214</v>
      </c>
    </row>
    <row r="88" spans="2:65" s="1" customFormat="1" ht="81">
      <c r="B88" s="40"/>
      <c r="C88" s="62"/>
      <c r="D88" s="203" t="s">
        <v>132</v>
      </c>
      <c r="E88" s="62"/>
      <c r="F88" s="204" t="s">
        <v>215</v>
      </c>
      <c r="G88" s="62"/>
      <c r="H88" s="62"/>
      <c r="I88" s="162"/>
      <c r="J88" s="62"/>
      <c r="K88" s="62"/>
      <c r="L88" s="60"/>
      <c r="M88" s="205"/>
      <c r="N88" s="41"/>
      <c r="O88" s="41"/>
      <c r="P88" s="41"/>
      <c r="Q88" s="41"/>
      <c r="R88" s="41"/>
      <c r="S88" s="41"/>
      <c r="T88" s="77"/>
      <c r="AT88" s="23" t="s">
        <v>132</v>
      </c>
      <c r="AU88" s="23" t="s">
        <v>81</v>
      </c>
    </row>
    <row r="89" spans="2:65" s="11" customFormat="1" ht="13.5">
      <c r="B89" s="209"/>
      <c r="C89" s="210"/>
      <c r="D89" s="203" t="s">
        <v>216</v>
      </c>
      <c r="E89" s="211" t="s">
        <v>21</v>
      </c>
      <c r="F89" s="212" t="s">
        <v>217</v>
      </c>
      <c r="G89" s="210"/>
      <c r="H89" s="211" t="s">
        <v>21</v>
      </c>
      <c r="I89" s="213"/>
      <c r="J89" s="210"/>
      <c r="K89" s="210"/>
      <c r="L89" s="214"/>
      <c r="M89" s="215"/>
      <c r="N89" s="216"/>
      <c r="O89" s="216"/>
      <c r="P89" s="216"/>
      <c r="Q89" s="216"/>
      <c r="R89" s="216"/>
      <c r="S89" s="216"/>
      <c r="T89" s="217"/>
      <c r="AT89" s="218" t="s">
        <v>216</v>
      </c>
      <c r="AU89" s="218" t="s">
        <v>81</v>
      </c>
      <c r="AV89" s="11" t="s">
        <v>79</v>
      </c>
      <c r="AW89" s="11" t="s">
        <v>34</v>
      </c>
      <c r="AX89" s="11" t="s">
        <v>71</v>
      </c>
      <c r="AY89" s="218" t="s">
        <v>123</v>
      </c>
    </row>
    <row r="90" spans="2:65" s="12" customFormat="1" ht="13.5">
      <c r="B90" s="219"/>
      <c r="C90" s="220"/>
      <c r="D90" s="203" t="s">
        <v>216</v>
      </c>
      <c r="E90" s="221" t="s">
        <v>21</v>
      </c>
      <c r="F90" s="222" t="s">
        <v>218</v>
      </c>
      <c r="G90" s="220"/>
      <c r="H90" s="223">
        <v>8.4</v>
      </c>
      <c r="I90" s="224"/>
      <c r="J90" s="220"/>
      <c r="K90" s="220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216</v>
      </c>
      <c r="AU90" s="229" t="s">
        <v>81</v>
      </c>
      <c r="AV90" s="12" t="s">
        <v>81</v>
      </c>
      <c r="AW90" s="12" t="s">
        <v>34</v>
      </c>
      <c r="AX90" s="12" t="s">
        <v>71</v>
      </c>
      <c r="AY90" s="229" t="s">
        <v>123</v>
      </c>
    </row>
    <row r="91" spans="2:65" s="13" customFormat="1" ht="13.5">
      <c r="B91" s="230"/>
      <c r="C91" s="231"/>
      <c r="D91" s="203" t="s">
        <v>216</v>
      </c>
      <c r="E91" s="232" t="s">
        <v>21</v>
      </c>
      <c r="F91" s="233" t="s">
        <v>219</v>
      </c>
      <c r="G91" s="231"/>
      <c r="H91" s="234">
        <v>8.4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216</v>
      </c>
      <c r="AU91" s="240" t="s">
        <v>81</v>
      </c>
      <c r="AV91" s="13" t="s">
        <v>130</v>
      </c>
      <c r="AW91" s="13" t="s">
        <v>34</v>
      </c>
      <c r="AX91" s="13" t="s">
        <v>79</v>
      </c>
      <c r="AY91" s="240" t="s">
        <v>123</v>
      </c>
    </row>
    <row r="92" spans="2:65" s="1" customFormat="1" ht="25.5" customHeight="1">
      <c r="B92" s="40"/>
      <c r="C92" s="191" t="s">
        <v>81</v>
      </c>
      <c r="D92" s="191" t="s">
        <v>126</v>
      </c>
      <c r="E92" s="192" t="s">
        <v>220</v>
      </c>
      <c r="F92" s="193" t="s">
        <v>221</v>
      </c>
      <c r="G92" s="194" t="s">
        <v>212</v>
      </c>
      <c r="H92" s="195">
        <v>15.6</v>
      </c>
      <c r="I92" s="196"/>
      <c r="J92" s="197">
        <f>ROUND(I92*H92,2)</f>
        <v>0</v>
      </c>
      <c r="K92" s="193" t="s">
        <v>213</v>
      </c>
      <c r="L92" s="60"/>
      <c r="M92" s="198" t="s">
        <v>21</v>
      </c>
      <c r="N92" s="199" t="s">
        <v>42</v>
      </c>
      <c r="O92" s="41"/>
      <c r="P92" s="200">
        <f>O92*H92</f>
        <v>0</v>
      </c>
      <c r="Q92" s="200">
        <v>0</v>
      </c>
      <c r="R92" s="200">
        <f>Q92*H92</f>
        <v>0</v>
      </c>
      <c r="S92" s="200">
        <v>0</v>
      </c>
      <c r="T92" s="201">
        <f>S92*H92</f>
        <v>0</v>
      </c>
      <c r="AR92" s="23" t="s">
        <v>130</v>
      </c>
      <c r="AT92" s="23" t="s">
        <v>126</v>
      </c>
      <c r="AU92" s="23" t="s">
        <v>81</v>
      </c>
      <c r="AY92" s="23" t="s">
        <v>123</v>
      </c>
      <c r="BE92" s="202">
        <f>IF(N92="základní",J92,0)</f>
        <v>0</v>
      </c>
      <c r="BF92" s="202">
        <f>IF(N92="snížená",J92,0)</f>
        <v>0</v>
      </c>
      <c r="BG92" s="202">
        <f>IF(N92="zákl. přenesená",J92,0)</f>
        <v>0</v>
      </c>
      <c r="BH92" s="202">
        <f>IF(N92="sníž. přenesená",J92,0)</f>
        <v>0</v>
      </c>
      <c r="BI92" s="202">
        <f>IF(N92="nulová",J92,0)</f>
        <v>0</v>
      </c>
      <c r="BJ92" s="23" t="s">
        <v>79</v>
      </c>
      <c r="BK92" s="202">
        <f>ROUND(I92*H92,2)</f>
        <v>0</v>
      </c>
      <c r="BL92" s="23" t="s">
        <v>130</v>
      </c>
      <c r="BM92" s="23" t="s">
        <v>222</v>
      </c>
    </row>
    <row r="93" spans="2:65" s="1" customFormat="1" ht="378">
      <c r="B93" s="40"/>
      <c r="C93" s="62"/>
      <c r="D93" s="203" t="s">
        <v>132</v>
      </c>
      <c r="E93" s="62"/>
      <c r="F93" s="204" t="s">
        <v>223</v>
      </c>
      <c r="G93" s="62"/>
      <c r="H93" s="62"/>
      <c r="I93" s="162"/>
      <c r="J93" s="62"/>
      <c r="K93" s="62"/>
      <c r="L93" s="60"/>
      <c r="M93" s="205"/>
      <c r="N93" s="41"/>
      <c r="O93" s="41"/>
      <c r="P93" s="41"/>
      <c r="Q93" s="41"/>
      <c r="R93" s="41"/>
      <c r="S93" s="41"/>
      <c r="T93" s="77"/>
      <c r="AT93" s="23" t="s">
        <v>132</v>
      </c>
      <c r="AU93" s="23" t="s">
        <v>81</v>
      </c>
    </row>
    <row r="94" spans="2:65" s="12" customFormat="1" ht="13.5">
      <c r="B94" s="219"/>
      <c r="C94" s="220"/>
      <c r="D94" s="203" t="s">
        <v>216</v>
      </c>
      <c r="E94" s="221" t="s">
        <v>21</v>
      </c>
      <c r="F94" s="222" t="s">
        <v>224</v>
      </c>
      <c r="G94" s="220"/>
      <c r="H94" s="223">
        <v>15.6</v>
      </c>
      <c r="I94" s="224"/>
      <c r="J94" s="220"/>
      <c r="K94" s="220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216</v>
      </c>
      <c r="AU94" s="229" t="s">
        <v>81</v>
      </c>
      <c r="AV94" s="12" t="s">
        <v>81</v>
      </c>
      <c r="AW94" s="12" t="s">
        <v>34</v>
      </c>
      <c r="AX94" s="12" t="s">
        <v>79</v>
      </c>
      <c r="AY94" s="229" t="s">
        <v>123</v>
      </c>
    </row>
    <row r="95" spans="2:65" s="1" customFormat="1" ht="38.25" customHeight="1">
      <c r="B95" s="40"/>
      <c r="C95" s="191" t="s">
        <v>138</v>
      </c>
      <c r="D95" s="191" t="s">
        <v>126</v>
      </c>
      <c r="E95" s="192" t="s">
        <v>225</v>
      </c>
      <c r="F95" s="193" t="s">
        <v>226</v>
      </c>
      <c r="G95" s="194" t="s">
        <v>212</v>
      </c>
      <c r="H95" s="195">
        <v>15.6</v>
      </c>
      <c r="I95" s="196"/>
      <c r="J95" s="197">
        <f>ROUND(I95*H95,2)</f>
        <v>0</v>
      </c>
      <c r="K95" s="193" t="s">
        <v>213</v>
      </c>
      <c r="L95" s="60"/>
      <c r="M95" s="198" t="s">
        <v>21</v>
      </c>
      <c r="N95" s="199" t="s">
        <v>42</v>
      </c>
      <c r="O95" s="41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23" t="s">
        <v>130</v>
      </c>
      <c r="AT95" s="23" t="s">
        <v>126</v>
      </c>
      <c r="AU95" s="23" t="s">
        <v>81</v>
      </c>
      <c r="AY95" s="23" t="s">
        <v>123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23" t="s">
        <v>79</v>
      </c>
      <c r="BK95" s="202">
        <f>ROUND(I95*H95,2)</f>
        <v>0</v>
      </c>
      <c r="BL95" s="23" t="s">
        <v>130</v>
      </c>
      <c r="BM95" s="23" t="s">
        <v>227</v>
      </c>
    </row>
    <row r="96" spans="2:65" s="1" customFormat="1" ht="297">
      <c r="B96" s="40"/>
      <c r="C96" s="62"/>
      <c r="D96" s="203" t="s">
        <v>132</v>
      </c>
      <c r="E96" s="62"/>
      <c r="F96" s="204" t="s">
        <v>228</v>
      </c>
      <c r="G96" s="62"/>
      <c r="H96" s="62"/>
      <c r="I96" s="162"/>
      <c r="J96" s="62"/>
      <c r="K96" s="62"/>
      <c r="L96" s="60"/>
      <c r="M96" s="205"/>
      <c r="N96" s="41"/>
      <c r="O96" s="41"/>
      <c r="P96" s="41"/>
      <c r="Q96" s="41"/>
      <c r="R96" s="41"/>
      <c r="S96" s="41"/>
      <c r="T96" s="77"/>
      <c r="AT96" s="23" t="s">
        <v>132</v>
      </c>
      <c r="AU96" s="23" t="s">
        <v>81</v>
      </c>
    </row>
    <row r="97" spans="2:65" s="12" customFormat="1" ht="13.5">
      <c r="B97" s="219"/>
      <c r="C97" s="220"/>
      <c r="D97" s="203" t="s">
        <v>216</v>
      </c>
      <c r="E97" s="221" t="s">
        <v>21</v>
      </c>
      <c r="F97" s="222" t="s">
        <v>224</v>
      </c>
      <c r="G97" s="220"/>
      <c r="H97" s="223">
        <v>15.6</v>
      </c>
      <c r="I97" s="224"/>
      <c r="J97" s="220"/>
      <c r="K97" s="220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216</v>
      </c>
      <c r="AU97" s="229" t="s">
        <v>81</v>
      </c>
      <c r="AV97" s="12" t="s">
        <v>81</v>
      </c>
      <c r="AW97" s="12" t="s">
        <v>34</v>
      </c>
      <c r="AX97" s="12" t="s">
        <v>79</v>
      </c>
      <c r="AY97" s="229" t="s">
        <v>123</v>
      </c>
    </row>
    <row r="98" spans="2:65" s="10" customFormat="1" ht="29.85" customHeight="1">
      <c r="B98" s="175"/>
      <c r="C98" s="176"/>
      <c r="D98" s="177" t="s">
        <v>70</v>
      </c>
      <c r="E98" s="189" t="s">
        <v>81</v>
      </c>
      <c r="F98" s="189" t="s">
        <v>229</v>
      </c>
      <c r="G98" s="176"/>
      <c r="H98" s="176"/>
      <c r="I98" s="179"/>
      <c r="J98" s="190">
        <f>BK98</f>
        <v>0</v>
      </c>
      <c r="K98" s="176"/>
      <c r="L98" s="181"/>
      <c r="M98" s="182"/>
      <c r="N98" s="183"/>
      <c r="O98" s="183"/>
      <c r="P98" s="184">
        <f>SUM(P99:P106)</f>
        <v>0</v>
      </c>
      <c r="Q98" s="183"/>
      <c r="R98" s="184">
        <f>SUM(R99:R106)</f>
        <v>89.761831200000003</v>
      </c>
      <c r="S98" s="183"/>
      <c r="T98" s="185">
        <f>SUM(T99:T106)</f>
        <v>0</v>
      </c>
      <c r="AR98" s="186" t="s">
        <v>79</v>
      </c>
      <c r="AT98" s="187" t="s">
        <v>70</v>
      </c>
      <c r="AU98" s="187" t="s">
        <v>79</v>
      </c>
      <c r="AY98" s="186" t="s">
        <v>123</v>
      </c>
      <c r="BK98" s="188">
        <f>SUM(BK99:BK106)</f>
        <v>0</v>
      </c>
    </row>
    <row r="99" spans="2:65" s="1" customFormat="1" ht="25.5" customHeight="1">
      <c r="B99" s="40"/>
      <c r="C99" s="191" t="s">
        <v>130</v>
      </c>
      <c r="D99" s="191" t="s">
        <v>126</v>
      </c>
      <c r="E99" s="192" t="s">
        <v>230</v>
      </c>
      <c r="F99" s="193" t="s">
        <v>231</v>
      </c>
      <c r="G99" s="194" t="s">
        <v>212</v>
      </c>
      <c r="H99" s="195">
        <v>36</v>
      </c>
      <c r="I99" s="196"/>
      <c r="J99" s="197">
        <f>ROUND(I99*H99,2)</f>
        <v>0</v>
      </c>
      <c r="K99" s="193" t="s">
        <v>213</v>
      </c>
      <c r="L99" s="60"/>
      <c r="M99" s="198" t="s">
        <v>21</v>
      </c>
      <c r="N99" s="199" t="s">
        <v>42</v>
      </c>
      <c r="O99" s="41"/>
      <c r="P99" s="200">
        <f>O99*H99</f>
        <v>0</v>
      </c>
      <c r="Q99" s="200">
        <v>2.45329</v>
      </c>
      <c r="R99" s="200">
        <f>Q99*H99</f>
        <v>88.318439999999995</v>
      </c>
      <c r="S99" s="200">
        <v>0</v>
      </c>
      <c r="T99" s="201">
        <f>S99*H99</f>
        <v>0</v>
      </c>
      <c r="AR99" s="23" t="s">
        <v>130</v>
      </c>
      <c r="AT99" s="23" t="s">
        <v>126</v>
      </c>
      <c r="AU99" s="23" t="s">
        <v>81</v>
      </c>
      <c r="AY99" s="23" t="s">
        <v>123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23" t="s">
        <v>79</v>
      </c>
      <c r="BK99" s="202">
        <f>ROUND(I99*H99,2)</f>
        <v>0</v>
      </c>
      <c r="BL99" s="23" t="s">
        <v>130</v>
      </c>
      <c r="BM99" s="23" t="s">
        <v>232</v>
      </c>
    </row>
    <row r="100" spans="2:65" s="1" customFormat="1" ht="391.5">
      <c r="B100" s="40"/>
      <c r="C100" s="62"/>
      <c r="D100" s="203" t="s">
        <v>132</v>
      </c>
      <c r="E100" s="62"/>
      <c r="F100" s="204" t="s">
        <v>233</v>
      </c>
      <c r="G100" s="62"/>
      <c r="H100" s="62"/>
      <c r="I100" s="162"/>
      <c r="J100" s="62"/>
      <c r="K100" s="62"/>
      <c r="L100" s="60"/>
      <c r="M100" s="205"/>
      <c r="N100" s="41"/>
      <c r="O100" s="41"/>
      <c r="P100" s="41"/>
      <c r="Q100" s="41"/>
      <c r="R100" s="41"/>
      <c r="S100" s="41"/>
      <c r="T100" s="77"/>
      <c r="AT100" s="23" t="s">
        <v>132</v>
      </c>
      <c r="AU100" s="23" t="s">
        <v>81</v>
      </c>
    </row>
    <row r="101" spans="2:65" s="12" customFormat="1" ht="13.5">
      <c r="B101" s="219"/>
      <c r="C101" s="220"/>
      <c r="D101" s="203" t="s">
        <v>216</v>
      </c>
      <c r="E101" s="221" t="s">
        <v>21</v>
      </c>
      <c r="F101" s="222" t="s">
        <v>234</v>
      </c>
      <c r="G101" s="220"/>
      <c r="H101" s="223">
        <v>36</v>
      </c>
      <c r="I101" s="224"/>
      <c r="J101" s="220"/>
      <c r="K101" s="220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216</v>
      </c>
      <c r="AU101" s="229" t="s">
        <v>81</v>
      </c>
      <c r="AV101" s="12" t="s">
        <v>81</v>
      </c>
      <c r="AW101" s="12" t="s">
        <v>34</v>
      </c>
      <c r="AX101" s="12" t="s">
        <v>79</v>
      </c>
      <c r="AY101" s="229" t="s">
        <v>123</v>
      </c>
    </row>
    <row r="102" spans="2:65" s="1" customFormat="1" ht="16.5" customHeight="1">
      <c r="B102" s="40"/>
      <c r="C102" s="191" t="s">
        <v>147</v>
      </c>
      <c r="D102" s="191" t="s">
        <v>126</v>
      </c>
      <c r="E102" s="192" t="s">
        <v>235</v>
      </c>
      <c r="F102" s="193" t="s">
        <v>236</v>
      </c>
      <c r="G102" s="194" t="s">
        <v>237</v>
      </c>
      <c r="H102" s="195">
        <v>0.76</v>
      </c>
      <c r="I102" s="196"/>
      <c r="J102" s="197">
        <f>ROUND(I102*H102,2)</f>
        <v>0</v>
      </c>
      <c r="K102" s="193" t="s">
        <v>213</v>
      </c>
      <c r="L102" s="60"/>
      <c r="M102" s="198" t="s">
        <v>21</v>
      </c>
      <c r="N102" s="199" t="s">
        <v>42</v>
      </c>
      <c r="O102" s="41"/>
      <c r="P102" s="200">
        <f>O102*H102</f>
        <v>0</v>
      </c>
      <c r="Q102" s="200">
        <v>1.0601700000000001</v>
      </c>
      <c r="R102" s="200">
        <f>Q102*H102</f>
        <v>0.80572920000000003</v>
      </c>
      <c r="S102" s="200">
        <v>0</v>
      </c>
      <c r="T102" s="201">
        <f>S102*H102</f>
        <v>0</v>
      </c>
      <c r="AR102" s="23" t="s">
        <v>130</v>
      </c>
      <c r="AT102" s="23" t="s">
        <v>126</v>
      </c>
      <c r="AU102" s="23" t="s">
        <v>81</v>
      </c>
      <c r="AY102" s="23" t="s">
        <v>123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23" t="s">
        <v>79</v>
      </c>
      <c r="BK102" s="202">
        <f>ROUND(I102*H102,2)</f>
        <v>0</v>
      </c>
      <c r="BL102" s="23" t="s">
        <v>130</v>
      </c>
      <c r="BM102" s="23" t="s">
        <v>238</v>
      </c>
    </row>
    <row r="103" spans="2:65" s="1" customFormat="1" ht="283.5">
      <c r="B103" s="40"/>
      <c r="C103" s="62"/>
      <c r="D103" s="203" t="s">
        <v>132</v>
      </c>
      <c r="E103" s="62"/>
      <c r="F103" s="204" t="s">
        <v>239</v>
      </c>
      <c r="G103" s="62"/>
      <c r="H103" s="62"/>
      <c r="I103" s="162"/>
      <c r="J103" s="62"/>
      <c r="K103" s="62"/>
      <c r="L103" s="60"/>
      <c r="M103" s="205"/>
      <c r="N103" s="41"/>
      <c r="O103" s="41"/>
      <c r="P103" s="41"/>
      <c r="Q103" s="41"/>
      <c r="R103" s="41"/>
      <c r="S103" s="41"/>
      <c r="T103" s="77"/>
      <c r="AT103" s="23" t="s">
        <v>132</v>
      </c>
      <c r="AU103" s="23" t="s">
        <v>81</v>
      </c>
    </row>
    <row r="104" spans="2:65" s="12" customFormat="1" ht="13.5">
      <c r="B104" s="219"/>
      <c r="C104" s="220"/>
      <c r="D104" s="203" t="s">
        <v>216</v>
      </c>
      <c r="E104" s="221" t="s">
        <v>21</v>
      </c>
      <c r="F104" s="222" t="s">
        <v>240</v>
      </c>
      <c r="G104" s="220"/>
      <c r="H104" s="223">
        <v>0.76</v>
      </c>
      <c r="I104" s="224"/>
      <c r="J104" s="220"/>
      <c r="K104" s="220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216</v>
      </c>
      <c r="AU104" s="229" t="s">
        <v>81</v>
      </c>
      <c r="AV104" s="12" t="s">
        <v>81</v>
      </c>
      <c r="AW104" s="12" t="s">
        <v>34</v>
      </c>
      <c r="AX104" s="12" t="s">
        <v>79</v>
      </c>
      <c r="AY104" s="229" t="s">
        <v>123</v>
      </c>
    </row>
    <row r="105" spans="2:65" s="1" customFormat="1" ht="16.5" customHeight="1">
      <c r="B105" s="40"/>
      <c r="C105" s="191" t="s">
        <v>153</v>
      </c>
      <c r="D105" s="191" t="s">
        <v>126</v>
      </c>
      <c r="E105" s="192" t="s">
        <v>241</v>
      </c>
      <c r="F105" s="193" t="s">
        <v>242</v>
      </c>
      <c r="G105" s="194" t="s">
        <v>237</v>
      </c>
      <c r="H105" s="195">
        <v>0.6</v>
      </c>
      <c r="I105" s="196"/>
      <c r="J105" s="197">
        <f>ROUND(I105*H105,2)</f>
        <v>0</v>
      </c>
      <c r="K105" s="193" t="s">
        <v>213</v>
      </c>
      <c r="L105" s="60"/>
      <c r="M105" s="198" t="s">
        <v>21</v>
      </c>
      <c r="N105" s="199" t="s">
        <v>42</v>
      </c>
      <c r="O105" s="41"/>
      <c r="P105" s="200">
        <f>O105*H105</f>
        <v>0</v>
      </c>
      <c r="Q105" s="200">
        <v>1.06277</v>
      </c>
      <c r="R105" s="200">
        <f>Q105*H105</f>
        <v>0.63766199999999995</v>
      </c>
      <c r="S105" s="200">
        <v>0</v>
      </c>
      <c r="T105" s="201">
        <f>S105*H105</f>
        <v>0</v>
      </c>
      <c r="AR105" s="23" t="s">
        <v>130</v>
      </c>
      <c r="AT105" s="23" t="s">
        <v>126</v>
      </c>
      <c r="AU105" s="23" t="s">
        <v>81</v>
      </c>
      <c r="AY105" s="23" t="s">
        <v>123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23" t="s">
        <v>79</v>
      </c>
      <c r="BK105" s="202">
        <f>ROUND(I105*H105,2)</f>
        <v>0</v>
      </c>
      <c r="BL105" s="23" t="s">
        <v>130</v>
      </c>
      <c r="BM105" s="23" t="s">
        <v>243</v>
      </c>
    </row>
    <row r="106" spans="2:65" s="12" customFormat="1" ht="13.5">
      <c r="B106" s="219"/>
      <c r="C106" s="220"/>
      <c r="D106" s="203" t="s">
        <v>216</v>
      </c>
      <c r="E106" s="221" t="s">
        <v>21</v>
      </c>
      <c r="F106" s="222" t="s">
        <v>244</v>
      </c>
      <c r="G106" s="220"/>
      <c r="H106" s="223">
        <v>0.6</v>
      </c>
      <c r="I106" s="224"/>
      <c r="J106" s="220"/>
      <c r="K106" s="220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216</v>
      </c>
      <c r="AU106" s="229" t="s">
        <v>81</v>
      </c>
      <c r="AV106" s="12" t="s">
        <v>81</v>
      </c>
      <c r="AW106" s="12" t="s">
        <v>34</v>
      </c>
      <c r="AX106" s="12" t="s">
        <v>79</v>
      </c>
      <c r="AY106" s="229" t="s">
        <v>123</v>
      </c>
    </row>
    <row r="107" spans="2:65" s="10" customFormat="1" ht="29.85" customHeight="1">
      <c r="B107" s="175"/>
      <c r="C107" s="176"/>
      <c r="D107" s="177" t="s">
        <v>70</v>
      </c>
      <c r="E107" s="189" t="s">
        <v>130</v>
      </c>
      <c r="F107" s="189" t="s">
        <v>245</v>
      </c>
      <c r="G107" s="176"/>
      <c r="H107" s="176"/>
      <c r="I107" s="179"/>
      <c r="J107" s="190">
        <f>BK107</f>
        <v>0</v>
      </c>
      <c r="K107" s="176"/>
      <c r="L107" s="181"/>
      <c r="M107" s="182"/>
      <c r="N107" s="183"/>
      <c r="O107" s="183"/>
      <c r="P107" s="184">
        <f>SUM(P108:P109)</f>
        <v>0</v>
      </c>
      <c r="Q107" s="183"/>
      <c r="R107" s="184">
        <f>SUM(R108:R109)</f>
        <v>0</v>
      </c>
      <c r="S107" s="183"/>
      <c r="T107" s="185">
        <f>SUM(T108:T109)</f>
        <v>0</v>
      </c>
      <c r="AR107" s="186" t="s">
        <v>79</v>
      </c>
      <c r="AT107" s="187" t="s">
        <v>70</v>
      </c>
      <c r="AU107" s="187" t="s">
        <v>79</v>
      </c>
      <c r="AY107" s="186" t="s">
        <v>123</v>
      </c>
      <c r="BK107" s="188">
        <f>SUM(BK108:BK109)</f>
        <v>0</v>
      </c>
    </row>
    <row r="108" spans="2:65" s="1" customFormat="1" ht="25.5" customHeight="1">
      <c r="B108" s="40"/>
      <c r="C108" s="191" t="s">
        <v>158</v>
      </c>
      <c r="D108" s="191" t="s">
        <v>126</v>
      </c>
      <c r="E108" s="192" t="s">
        <v>246</v>
      </c>
      <c r="F108" s="193" t="s">
        <v>247</v>
      </c>
      <c r="G108" s="194" t="s">
        <v>150</v>
      </c>
      <c r="H108" s="195">
        <v>28</v>
      </c>
      <c r="I108" s="196"/>
      <c r="J108" s="197">
        <f>ROUND(I108*H108,2)</f>
        <v>0</v>
      </c>
      <c r="K108" s="193" t="s">
        <v>213</v>
      </c>
      <c r="L108" s="60"/>
      <c r="M108" s="198" t="s">
        <v>21</v>
      </c>
      <c r="N108" s="199" t="s">
        <v>42</v>
      </c>
      <c r="O108" s="41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AR108" s="23" t="s">
        <v>130</v>
      </c>
      <c r="AT108" s="23" t="s">
        <v>126</v>
      </c>
      <c r="AU108" s="23" t="s">
        <v>81</v>
      </c>
      <c r="AY108" s="23" t="s">
        <v>123</v>
      </c>
      <c r="BE108" s="202">
        <f>IF(N108="základní",J108,0)</f>
        <v>0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23" t="s">
        <v>79</v>
      </c>
      <c r="BK108" s="202">
        <f>ROUND(I108*H108,2)</f>
        <v>0</v>
      </c>
      <c r="BL108" s="23" t="s">
        <v>130</v>
      </c>
      <c r="BM108" s="23" t="s">
        <v>248</v>
      </c>
    </row>
    <row r="109" spans="2:65" s="1" customFormat="1" ht="108">
      <c r="B109" s="40"/>
      <c r="C109" s="62"/>
      <c r="D109" s="203" t="s">
        <v>132</v>
      </c>
      <c r="E109" s="62"/>
      <c r="F109" s="204" t="s">
        <v>249</v>
      </c>
      <c r="G109" s="62"/>
      <c r="H109" s="62"/>
      <c r="I109" s="162"/>
      <c r="J109" s="62"/>
      <c r="K109" s="62"/>
      <c r="L109" s="60"/>
      <c r="M109" s="205"/>
      <c r="N109" s="41"/>
      <c r="O109" s="41"/>
      <c r="P109" s="41"/>
      <c r="Q109" s="41"/>
      <c r="R109" s="41"/>
      <c r="S109" s="41"/>
      <c r="T109" s="77"/>
      <c r="AT109" s="23" t="s">
        <v>132</v>
      </c>
      <c r="AU109" s="23" t="s">
        <v>81</v>
      </c>
    </row>
    <row r="110" spans="2:65" s="10" customFormat="1" ht="29.85" customHeight="1">
      <c r="B110" s="175"/>
      <c r="C110" s="176"/>
      <c r="D110" s="177" t="s">
        <v>70</v>
      </c>
      <c r="E110" s="189" t="s">
        <v>147</v>
      </c>
      <c r="F110" s="189" t="s">
        <v>250</v>
      </c>
      <c r="G110" s="176"/>
      <c r="H110" s="176"/>
      <c r="I110" s="179"/>
      <c r="J110" s="190">
        <f>BK110</f>
        <v>0</v>
      </c>
      <c r="K110" s="176"/>
      <c r="L110" s="181"/>
      <c r="M110" s="182"/>
      <c r="N110" s="183"/>
      <c r="O110" s="183"/>
      <c r="P110" s="184">
        <f>SUM(P111:P117)</f>
        <v>0</v>
      </c>
      <c r="Q110" s="183"/>
      <c r="R110" s="184">
        <f>SUM(R111:R117)</f>
        <v>0.58088799999999996</v>
      </c>
      <c r="S110" s="183"/>
      <c r="T110" s="185">
        <f>SUM(T111:T117)</f>
        <v>0</v>
      </c>
      <c r="AR110" s="186" t="s">
        <v>79</v>
      </c>
      <c r="AT110" s="187" t="s">
        <v>70</v>
      </c>
      <c r="AU110" s="187" t="s">
        <v>79</v>
      </c>
      <c r="AY110" s="186" t="s">
        <v>123</v>
      </c>
      <c r="BK110" s="188">
        <f>SUM(BK111:BK117)</f>
        <v>0</v>
      </c>
    </row>
    <row r="111" spans="2:65" s="1" customFormat="1" ht="16.5" customHeight="1">
      <c r="B111" s="40"/>
      <c r="C111" s="191" t="s">
        <v>163</v>
      </c>
      <c r="D111" s="191" t="s">
        <v>126</v>
      </c>
      <c r="E111" s="192" t="s">
        <v>251</v>
      </c>
      <c r="F111" s="193" t="s">
        <v>252</v>
      </c>
      <c r="G111" s="194" t="s">
        <v>212</v>
      </c>
      <c r="H111" s="195">
        <v>2.4</v>
      </c>
      <c r="I111" s="196"/>
      <c r="J111" s="197">
        <f>ROUND(I111*H111,2)</f>
        <v>0</v>
      </c>
      <c r="K111" s="193" t="s">
        <v>21</v>
      </c>
      <c r="L111" s="60"/>
      <c r="M111" s="198" t="s">
        <v>21</v>
      </c>
      <c r="N111" s="199" t="s">
        <v>42</v>
      </c>
      <c r="O111" s="41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AR111" s="23" t="s">
        <v>130</v>
      </c>
      <c r="AT111" s="23" t="s">
        <v>126</v>
      </c>
      <c r="AU111" s="23" t="s">
        <v>81</v>
      </c>
      <c r="AY111" s="23" t="s">
        <v>123</v>
      </c>
      <c r="BE111" s="202">
        <f>IF(N111="základní",J111,0)</f>
        <v>0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23" t="s">
        <v>79</v>
      </c>
      <c r="BK111" s="202">
        <f>ROUND(I111*H111,2)</f>
        <v>0</v>
      </c>
      <c r="BL111" s="23" t="s">
        <v>130</v>
      </c>
      <c r="BM111" s="23" t="s">
        <v>253</v>
      </c>
    </row>
    <row r="112" spans="2:65" s="1" customFormat="1" ht="364.5">
      <c r="B112" s="40"/>
      <c r="C112" s="62"/>
      <c r="D112" s="203" t="s">
        <v>132</v>
      </c>
      <c r="E112" s="62"/>
      <c r="F112" s="204" t="s">
        <v>254</v>
      </c>
      <c r="G112" s="62"/>
      <c r="H112" s="62"/>
      <c r="I112" s="162"/>
      <c r="J112" s="62"/>
      <c r="K112" s="62"/>
      <c r="L112" s="60"/>
      <c r="M112" s="205"/>
      <c r="N112" s="41"/>
      <c r="O112" s="41"/>
      <c r="P112" s="41"/>
      <c r="Q112" s="41"/>
      <c r="R112" s="41"/>
      <c r="S112" s="41"/>
      <c r="T112" s="77"/>
      <c r="AT112" s="23" t="s">
        <v>132</v>
      </c>
      <c r="AU112" s="23" t="s">
        <v>81</v>
      </c>
    </row>
    <row r="113" spans="2:65" s="12" customFormat="1" ht="13.5">
      <c r="B113" s="219"/>
      <c r="C113" s="220"/>
      <c r="D113" s="203" t="s">
        <v>216</v>
      </c>
      <c r="E113" s="221" t="s">
        <v>21</v>
      </c>
      <c r="F113" s="222" t="s">
        <v>255</v>
      </c>
      <c r="G113" s="220"/>
      <c r="H113" s="223">
        <v>2.4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216</v>
      </c>
      <c r="AU113" s="229" t="s">
        <v>81</v>
      </c>
      <c r="AV113" s="12" t="s">
        <v>81</v>
      </c>
      <c r="AW113" s="12" t="s">
        <v>34</v>
      </c>
      <c r="AX113" s="12" t="s">
        <v>79</v>
      </c>
      <c r="AY113" s="229" t="s">
        <v>123</v>
      </c>
    </row>
    <row r="114" spans="2:65" s="1" customFormat="1" ht="25.5" customHeight="1">
      <c r="B114" s="40"/>
      <c r="C114" s="191" t="s">
        <v>124</v>
      </c>
      <c r="D114" s="191" t="s">
        <v>126</v>
      </c>
      <c r="E114" s="192" t="s">
        <v>256</v>
      </c>
      <c r="F114" s="193" t="s">
        <v>257</v>
      </c>
      <c r="G114" s="194" t="s">
        <v>212</v>
      </c>
      <c r="H114" s="195">
        <v>2.8</v>
      </c>
      <c r="I114" s="196"/>
      <c r="J114" s="197">
        <f>ROUND(I114*H114,2)</f>
        <v>0</v>
      </c>
      <c r="K114" s="193" t="s">
        <v>213</v>
      </c>
      <c r="L114" s="60"/>
      <c r="M114" s="198" t="s">
        <v>21</v>
      </c>
      <c r="N114" s="199" t="s">
        <v>42</v>
      </c>
      <c r="O114" s="41"/>
      <c r="P114" s="200">
        <f>O114*H114</f>
        <v>0</v>
      </c>
      <c r="Q114" s="200">
        <v>0.20746000000000001</v>
      </c>
      <c r="R114" s="200">
        <f>Q114*H114</f>
        <v>0.58088799999999996</v>
      </c>
      <c r="S114" s="200">
        <v>0</v>
      </c>
      <c r="T114" s="201">
        <f>S114*H114</f>
        <v>0</v>
      </c>
      <c r="AR114" s="23" t="s">
        <v>130</v>
      </c>
      <c r="AT114" s="23" t="s">
        <v>126</v>
      </c>
      <c r="AU114" s="23" t="s">
        <v>81</v>
      </c>
      <c r="AY114" s="23" t="s">
        <v>123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23" t="s">
        <v>79</v>
      </c>
      <c r="BK114" s="202">
        <f>ROUND(I114*H114,2)</f>
        <v>0</v>
      </c>
      <c r="BL114" s="23" t="s">
        <v>130</v>
      </c>
      <c r="BM114" s="23" t="s">
        <v>258</v>
      </c>
    </row>
    <row r="115" spans="2:65" s="1" customFormat="1" ht="189">
      <c r="B115" s="40"/>
      <c r="C115" s="62"/>
      <c r="D115" s="203" t="s">
        <v>132</v>
      </c>
      <c r="E115" s="62"/>
      <c r="F115" s="204" t="s">
        <v>259</v>
      </c>
      <c r="G115" s="62"/>
      <c r="H115" s="62"/>
      <c r="I115" s="162"/>
      <c r="J115" s="62"/>
      <c r="K115" s="62"/>
      <c r="L115" s="60"/>
      <c r="M115" s="205"/>
      <c r="N115" s="41"/>
      <c r="O115" s="41"/>
      <c r="P115" s="41"/>
      <c r="Q115" s="41"/>
      <c r="R115" s="41"/>
      <c r="S115" s="41"/>
      <c r="T115" s="77"/>
      <c r="AT115" s="23" t="s">
        <v>132</v>
      </c>
      <c r="AU115" s="23" t="s">
        <v>81</v>
      </c>
    </row>
    <row r="116" spans="2:65" s="1" customFormat="1" ht="25.5" customHeight="1">
      <c r="B116" s="40"/>
      <c r="C116" s="191" t="s">
        <v>170</v>
      </c>
      <c r="D116" s="191" t="s">
        <v>126</v>
      </c>
      <c r="E116" s="192" t="s">
        <v>260</v>
      </c>
      <c r="F116" s="193" t="s">
        <v>261</v>
      </c>
      <c r="G116" s="194" t="s">
        <v>150</v>
      </c>
      <c r="H116" s="195">
        <v>28</v>
      </c>
      <c r="I116" s="196"/>
      <c r="J116" s="197">
        <f>ROUND(I116*H116,2)</f>
        <v>0</v>
      </c>
      <c r="K116" s="193" t="s">
        <v>213</v>
      </c>
      <c r="L116" s="60"/>
      <c r="M116" s="198" t="s">
        <v>21</v>
      </c>
      <c r="N116" s="199" t="s">
        <v>42</v>
      </c>
      <c r="O116" s="41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AR116" s="23" t="s">
        <v>130</v>
      </c>
      <c r="AT116" s="23" t="s">
        <v>126</v>
      </c>
      <c r="AU116" s="23" t="s">
        <v>81</v>
      </c>
      <c r="AY116" s="23" t="s">
        <v>123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23" t="s">
        <v>79</v>
      </c>
      <c r="BK116" s="202">
        <f>ROUND(I116*H116,2)</f>
        <v>0</v>
      </c>
      <c r="BL116" s="23" t="s">
        <v>130</v>
      </c>
      <c r="BM116" s="23" t="s">
        <v>262</v>
      </c>
    </row>
    <row r="117" spans="2:65" s="1" customFormat="1" ht="40.5">
      <c r="B117" s="40"/>
      <c r="C117" s="62"/>
      <c r="D117" s="203" t="s">
        <v>132</v>
      </c>
      <c r="E117" s="62"/>
      <c r="F117" s="204" t="s">
        <v>263</v>
      </c>
      <c r="G117" s="62"/>
      <c r="H117" s="62"/>
      <c r="I117" s="162"/>
      <c r="J117" s="62"/>
      <c r="K117" s="62"/>
      <c r="L117" s="60"/>
      <c r="M117" s="205"/>
      <c r="N117" s="41"/>
      <c r="O117" s="41"/>
      <c r="P117" s="41"/>
      <c r="Q117" s="41"/>
      <c r="R117" s="41"/>
      <c r="S117" s="41"/>
      <c r="T117" s="77"/>
      <c r="AT117" s="23" t="s">
        <v>132</v>
      </c>
      <c r="AU117" s="23" t="s">
        <v>81</v>
      </c>
    </row>
    <row r="118" spans="2:65" s="10" customFormat="1" ht="29.85" customHeight="1">
      <c r="B118" s="175"/>
      <c r="C118" s="176"/>
      <c r="D118" s="177" t="s">
        <v>70</v>
      </c>
      <c r="E118" s="189" t="s">
        <v>124</v>
      </c>
      <c r="F118" s="189" t="s">
        <v>125</v>
      </c>
      <c r="G118" s="176"/>
      <c r="H118" s="176"/>
      <c r="I118" s="179"/>
      <c r="J118" s="190">
        <f>BK118</f>
        <v>0</v>
      </c>
      <c r="K118" s="176"/>
      <c r="L118" s="181"/>
      <c r="M118" s="182"/>
      <c r="N118" s="183"/>
      <c r="O118" s="183"/>
      <c r="P118" s="184">
        <f>SUM(P119:P136)</f>
        <v>0</v>
      </c>
      <c r="Q118" s="183"/>
      <c r="R118" s="184">
        <f>SUM(R119:R136)</f>
        <v>0</v>
      </c>
      <c r="S118" s="183"/>
      <c r="T118" s="185">
        <f>SUM(T119:T136)</f>
        <v>11.516699999999998</v>
      </c>
      <c r="AR118" s="186" t="s">
        <v>79</v>
      </c>
      <c r="AT118" s="187" t="s">
        <v>70</v>
      </c>
      <c r="AU118" s="187" t="s">
        <v>79</v>
      </c>
      <c r="AY118" s="186" t="s">
        <v>123</v>
      </c>
      <c r="BK118" s="188">
        <f>SUM(BK119:BK136)</f>
        <v>0</v>
      </c>
    </row>
    <row r="119" spans="2:65" s="1" customFormat="1" ht="25.5" customHeight="1">
      <c r="B119" s="40"/>
      <c r="C119" s="191" t="s">
        <v>174</v>
      </c>
      <c r="D119" s="191" t="s">
        <v>126</v>
      </c>
      <c r="E119" s="192" t="s">
        <v>264</v>
      </c>
      <c r="F119" s="193" t="s">
        <v>265</v>
      </c>
      <c r="G119" s="194" t="s">
        <v>129</v>
      </c>
      <c r="H119" s="195">
        <v>1</v>
      </c>
      <c r="I119" s="196"/>
      <c r="J119" s="197">
        <f>ROUND(I119*H119,2)</f>
        <v>0</v>
      </c>
      <c r="K119" s="193" t="s">
        <v>213</v>
      </c>
      <c r="L119" s="60"/>
      <c r="M119" s="198" t="s">
        <v>21</v>
      </c>
      <c r="N119" s="199" t="s">
        <v>42</v>
      </c>
      <c r="O119" s="41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AR119" s="23" t="s">
        <v>130</v>
      </c>
      <c r="AT119" s="23" t="s">
        <v>126</v>
      </c>
      <c r="AU119" s="23" t="s">
        <v>81</v>
      </c>
      <c r="AY119" s="23" t="s">
        <v>123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23" t="s">
        <v>79</v>
      </c>
      <c r="BK119" s="202">
        <f>ROUND(I119*H119,2)</f>
        <v>0</v>
      </c>
      <c r="BL119" s="23" t="s">
        <v>130</v>
      </c>
      <c r="BM119" s="23" t="s">
        <v>266</v>
      </c>
    </row>
    <row r="120" spans="2:65" s="1" customFormat="1" ht="148.5">
      <c r="B120" s="40"/>
      <c r="C120" s="62"/>
      <c r="D120" s="203" t="s">
        <v>132</v>
      </c>
      <c r="E120" s="62"/>
      <c r="F120" s="204" t="s">
        <v>267</v>
      </c>
      <c r="G120" s="62"/>
      <c r="H120" s="62"/>
      <c r="I120" s="162"/>
      <c r="J120" s="62"/>
      <c r="K120" s="62"/>
      <c r="L120" s="60"/>
      <c r="M120" s="205"/>
      <c r="N120" s="41"/>
      <c r="O120" s="41"/>
      <c r="P120" s="41"/>
      <c r="Q120" s="41"/>
      <c r="R120" s="41"/>
      <c r="S120" s="41"/>
      <c r="T120" s="77"/>
      <c r="AT120" s="23" t="s">
        <v>132</v>
      </c>
      <c r="AU120" s="23" t="s">
        <v>81</v>
      </c>
    </row>
    <row r="121" spans="2:65" s="1" customFormat="1" ht="25.5" customHeight="1">
      <c r="B121" s="40"/>
      <c r="C121" s="191" t="s">
        <v>179</v>
      </c>
      <c r="D121" s="191" t="s">
        <v>126</v>
      </c>
      <c r="E121" s="192" t="s">
        <v>268</v>
      </c>
      <c r="F121" s="193" t="s">
        <v>269</v>
      </c>
      <c r="G121" s="194" t="s">
        <v>129</v>
      </c>
      <c r="H121" s="195">
        <v>1</v>
      </c>
      <c r="I121" s="196"/>
      <c r="J121" s="197">
        <f>ROUND(I121*H121,2)</f>
        <v>0</v>
      </c>
      <c r="K121" s="193" t="s">
        <v>21</v>
      </c>
      <c r="L121" s="60"/>
      <c r="M121" s="198" t="s">
        <v>21</v>
      </c>
      <c r="N121" s="199" t="s">
        <v>42</v>
      </c>
      <c r="O121" s="41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23" t="s">
        <v>130</v>
      </c>
      <c r="AT121" s="23" t="s">
        <v>126</v>
      </c>
      <c r="AU121" s="23" t="s">
        <v>81</v>
      </c>
      <c r="AY121" s="23" t="s">
        <v>123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23" t="s">
        <v>79</v>
      </c>
      <c r="BK121" s="202">
        <f>ROUND(I121*H121,2)</f>
        <v>0</v>
      </c>
      <c r="BL121" s="23" t="s">
        <v>130</v>
      </c>
      <c r="BM121" s="23" t="s">
        <v>270</v>
      </c>
    </row>
    <row r="122" spans="2:65" s="1" customFormat="1" ht="148.5">
      <c r="B122" s="40"/>
      <c r="C122" s="62"/>
      <c r="D122" s="203" t="s">
        <v>132</v>
      </c>
      <c r="E122" s="62"/>
      <c r="F122" s="204" t="s">
        <v>267</v>
      </c>
      <c r="G122" s="62"/>
      <c r="H122" s="62"/>
      <c r="I122" s="162"/>
      <c r="J122" s="62"/>
      <c r="K122" s="62"/>
      <c r="L122" s="60"/>
      <c r="M122" s="205"/>
      <c r="N122" s="41"/>
      <c r="O122" s="41"/>
      <c r="P122" s="41"/>
      <c r="Q122" s="41"/>
      <c r="R122" s="41"/>
      <c r="S122" s="41"/>
      <c r="T122" s="77"/>
      <c r="AT122" s="23" t="s">
        <v>132</v>
      </c>
      <c r="AU122" s="23" t="s">
        <v>81</v>
      </c>
    </row>
    <row r="123" spans="2:65" s="1" customFormat="1" ht="16.5" customHeight="1">
      <c r="B123" s="40"/>
      <c r="C123" s="191" t="s">
        <v>184</v>
      </c>
      <c r="D123" s="191" t="s">
        <v>126</v>
      </c>
      <c r="E123" s="192" t="s">
        <v>271</v>
      </c>
      <c r="F123" s="193" t="s">
        <v>272</v>
      </c>
      <c r="G123" s="194" t="s">
        <v>212</v>
      </c>
      <c r="H123" s="195">
        <v>4.8</v>
      </c>
      <c r="I123" s="196"/>
      <c r="J123" s="197">
        <f>ROUND(I123*H123,2)</f>
        <v>0</v>
      </c>
      <c r="K123" s="193" t="s">
        <v>213</v>
      </c>
      <c r="L123" s="60"/>
      <c r="M123" s="198" t="s">
        <v>21</v>
      </c>
      <c r="N123" s="199" t="s">
        <v>42</v>
      </c>
      <c r="O123" s="41"/>
      <c r="P123" s="200">
        <f>O123*H123</f>
        <v>0</v>
      </c>
      <c r="Q123" s="200">
        <v>0</v>
      </c>
      <c r="R123" s="200">
        <f>Q123*H123</f>
        <v>0</v>
      </c>
      <c r="S123" s="200">
        <v>2</v>
      </c>
      <c r="T123" s="201">
        <f>S123*H123</f>
        <v>9.6</v>
      </c>
      <c r="AR123" s="23" t="s">
        <v>130</v>
      </c>
      <c r="AT123" s="23" t="s">
        <v>126</v>
      </c>
      <c r="AU123" s="23" t="s">
        <v>81</v>
      </c>
      <c r="AY123" s="23" t="s">
        <v>123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23" t="s">
        <v>79</v>
      </c>
      <c r="BK123" s="202">
        <f>ROUND(I123*H123,2)</f>
        <v>0</v>
      </c>
      <c r="BL123" s="23" t="s">
        <v>130</v>
      </c>
      <c r="BM123" s="23" t="s">
        <v>273</v>
      </c>
    </row>
    <row r="124" spans="2:65" s="1" customFormat="1" ht="148.5">
      <c r="B124" s="40"/>
      <c r="C124" s="62"/>
      <c r="D124" s="203" t="s">
        <v>132</v>
      </c>
      <c r="E124" s="62"/>
      <c r="F124" s="204" t="s">
        <v>274</v>
      </c>
      <c r="G124" s="62"/>
      <c r="H124" s="62"/>
      <c r="I124" s="162"/>
      <c r="J124" s="62"/>
      <c r="K124" s="62"/>
      <c r="L124" s="60"/>
      <c r="M124" s="205"/>
      <c r="N124" s="41"/>
      <c r="O124" s="41"/>
      <c r="P124" s="41"/>
      <c r="Q124" s="41"/>
      <c r="R124" s="41"/>
      <c r="S124" s="41"/>
      <c r="T124" s="77"/>
      <c r="AT124" s="23" t="s">
        <v>132</v>
      </c>
      <c r="AU124" s="23" t="s">
        <v>81</v>
      </c>
    </row>
    <row r="125" spans="2:65" s="12" customFormat="1" ht="13.5">
      <c r="B125" s="219"/>
      <c r="C125" s="220"/>
      <c r="D125" s="203" t="s">
        <v>216</v>
      </c>
      <c r="E125" s="221" t="s">
        <v>21</v>
      </c>
      <c r="F125" s="222" t="s">
        <v>275</v>
      </c>
      <c r="G125" s="220"/>
      <c r="H125" s="223">
        <v>2.7</v>
      </c>
      <c r="I125" s="224"/>
      <c r="J125" s="220"/>
      <c r="K125" s="220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216</v>
      </c>
      <c r="AU125" s="229" t="s">
        <v>81</v>
      </c>
      <c r="AV125" s="12" t="s">
        <v>81</v>
      </c>
      <c r="AW125" s="12" t="s">
        <v>34</v>
      </c>
      <c r="AX125" s="12" t="s">
        <v>71</v>
      </c>
      <c r="AY125" s="229" t="s">
        <v>123</v>
      </c>
    </row>
    <row r="126" spans="2:65" s="12" customFormat="1" ht="13.5">
      <c r="B126" s="219"/>
      <c r="C126" s="220"/>
      <c r="D126" s="203" t="s">
        <v>216</v>
      </c>
      <c r="E126" s="221" t="s">
        <v>21</v>
      </c>
      <c r="F126" s="222" t="s">
        <v>276</v>
      </c>
      <c r="G126" s="220"/>
      <c r="H126" s="223">
        <v>2.1</v>
      </c>
      <c r="I126" s="224"/>
      <c r="J126" s="220"/>
      <c r="K126" s="220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216</v>
      </c>
      <c r="AU126" s="229" t="s">
        <v>81</v>
      </c>
      <c r="AV126" s="12" t="s">
        <v>81</v>
      </c>
      <c r="AW126" s="12" t="s">
        <v>34</v>
      </c>
      <c r="AX126" s="12" t="s">
        <v>71</v>
      </c>
      <c r="AY126" s="229" t="s">
        <v>123</v>
      </c>
    </row>
    <row r="127" spans="2:65" s="13" customFormat="1" ht="13.5">
      <c r="B127" s="230"/>
      <c r="C127" s="231"/>
      <c r="D127" s="203" t="s">
        <v>216</v>
      </c>
      <c r="E127" s="232" t="s">
        <v>21</v>
      </c>
      <c r="F127" s="233" t="s">
        <v>219</v>
      </c>
      <c r="G127" s="231"/>
      <c r="H127" s="234">
        <v>4.8</v>
      </c>
      <c r="I127" s="235"/>
      <c r="J127" s="231"/>
      <c r="K127" s="231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216</v>
      </c>
      <c r="AU127" s="240" t="s">
        <v>81</v>
      </c>
      <c r="AV127" s="13" t="s">
        <v>130</v>
      </c>
      <c r="AW127" s="13" t="s">
        <v>34</v>
      </c>
      <c r="AX127" s="13" t="s">
        <v>79</v>
      </c>
      <c r="AY127" s="240" t="s">
        <v>123</v>
      </c>
    </row>
    <row r="128" spans="2:65" s="1" customFormat="1" ht="25.5" customHeight="1">
      <c r="B128" s="40"/>
      <c r="C128" s="191" t="s">
        <v>188</v>
      </c>
      <c r="D128" s="191" t="s">
        <v>126</v>
      </c>
      <c r="E128" s="192" t="s">
        <v>277</v>
      </c>
      <c r="F128" s="193" t="s">
        <v>278</v>
      </c>
      <c r="G128" s="194" t="s">
        <v>279</v>
      </c>
      <c r="H128" s="195">
        <v>2</v>
      </c>
      <c r="I128" s="196"/>
      <c r="J128" s="197">
        <f>ROUND(I128*H128,2)</f>
        <v>0</v>
      </c>
      <c r="K128" s="193" t="s">
        <v>21</v>
      </c>
      <c r="L128" s="60"/>
      <c r="M128" s="198" t="s">
        <v>21</v>
      </c>
      <c r="N128" s="199" t="s">
        <v>42</v>
      </c>
      <c r="O128" s="41"/>
      <c r="P128" s="200">
        <f>O128*H128</f>
        <v>0</v>
      </c>
      <c r="Q128" s="200">
        <v>0</v>
      </c>
      <c r="R128" s="200">
        <f>Q128*H128</f>
        <v>0</v>
      </c>
      <c r="S128" s="200">
        <v>0.31945000000000001</v>
      </c>
      <c r="T128" s="201">
        <f>S128*H128</f>
        <v>0.63890000000000002</v>
      </c>
      <c r="AR128" s="23" t="s">
        <v>130</v>
      </c>
      <c r="AT128" s="23" t="s">
        <v>126</v>
      </c>
      <c r="AU128" s="23" t="s">
        <v>81</v>
      </c>
      <c r="AY128" s="23" t="s">
        <v>123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23" t="s">
        <v>79</v>
      </c>
      <c r="BK128" s="202">
        <f>ROUND(I128*H128,2)</f>
        <v>0</v>
      </c>
      <c r="BL128" s="23" t="s">
        <v>130</v>
      </c>
      <c r="BM128" s="23" t="s">
        <v>280</v>
      </c>
    </row>
    <row r="129" spans="2:65" s="1" customFormat="1" ht="175.5">
      <c r="B129" s="40"/>
      <c r="C129" s="62"/>
      <c r="D129" s="203" t="s">
        <v>132</v>
      </c>
      <c r="E129" s="62"/>
      <c r="F129" s="204" t="s">
        <v>281</v>
      </c>
      <c r="G129" s="62"/>
      <c r="H129" s="62"/>
      <c r="I129" s="162"/>
      <c r="J129" s="62"/>
      <c r="K129" s="62"/>
      <c r="L129" s="60"/>
      <c r="M129" s="205"/>
      <c r="N129" s="41"/>
      <c r="O129" s="41"/>
      <c r="P129" s="41"/>
      <c r="Q129" s="41"/>
      <c r="R129" s="41"/>
      <c r="S129" s="41"/>
      <c r="T129" s="77"/>
      <c r="AT129" s="23" t="s">
        <v>132</v>
      </c>
      <c r="AU129" s="23" t="s">
        <v>81</v>
      </c>
    </row>
    <row r="130" spans="2:65" s="1" customFormat="1" ht="25.5" customHeight="1">
      <c r="B130" s="40"/>
      <c r="C130" s="191" t="s">
        <v>10</v>
      </c>
      <c r="D130" s="191" t="s">
        <v>126</v>
      </c>
      <c r="E130" s="192" t="s">
        <v>282</v>
      </c>
      <c r="F130" s="193" t="s">
        <v>283</v>
      </c>
      <c r="G130" s="194" t="s">
        <v>279</v>
      </c>
      <c r="H130" s="195">
        <v>1</v>
      </c>
      <c r="I130" s="196"/>
      <c r="J130" s="197">
        <f>ROUND(I130*H130,2)</f>
        <v>0</v>
      </c>
      <c r="K130" s="193" t="s">
        <v>21</v>
      </c>
      <c r="L130" s="60"/>
      <c r="M130" s="198" t="s">
        <v>21</v>
      </c>
      <c r="N130" s="199" t="s">
        <v>42</v>
      </c>
      <c r="O130" s="41"/>
      <c r="P130" s="200">
        <f>O130*H130</f>
        <v>0</v>
      </c>
      <c r="Q130" s="200">
        <v>0</v>
      </c>
      <c r="R130" s="200">
        <f>Q130*H130</f>
        <v>0</v>
      </c>
      <c r="S130" s="200">
        <v>0.31945000000000001</v>
      </c>
      <c r="T130" s="201">
        <f>S130*H130</f>
        <v>0.31945000000000001</v>
      </c>
      <c r="AR130" s="23" t="s">
        <v>130</v>
      </c>
      <c r="AT130" s="23" t="s">
        <v>126</v>
      </c>
      <c r="AU130" s="23" t="s">
        <v>81</v>
      </c>
      <c r="AY130" s="23" t="s">
        <v>123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23" t="s">
        <v>79</v>
      </c>
      <c r="BK130" s="202">
        <f>ROUND(I130*H130,2)</f>
        <v>0</v>
      </c>
      <c r="BL130" s="23" t="s">
        <v>130</v>
      </c>
      <c r="BM130" s="23" t="s">
        <v>284</v>
      </c>
    </row>
    <row r="131" spans="2:65" s="1" customFormat="1" ht="162">
      <c r="B131" s="40"/>
      <c r="C131" s="62"/>
      <c r="D131" s="203" t="s">
        <v>132</v>
      </c>
      <c r="E131" s="62"/>
      <c r="F131" s="204" t="s">
        <v>285</v>
      </c>
      <c r="G131" s="62"/>
      <c r="H131" s="62"/>
      <c r="I131" s="162"/>
      <c r="J131" s="62"/>
      <c r="K131" s="62"/>
      <c r="L131" s="60"/>
      <c r="M131" s="205"/>
      <c r="N131" s="41"/>
      <c r="O131" s="41"/>
      <c r="P131" s="41"/>
      <c r="Q131" s="41"/>
      <c r="R131" s="41"/>
      <c r="S131" s="41"/>
      <c r="T131" s="77"/>
      <c r="AT131" s="23" t="s">
        <v>132</v>
      </c>
      <c r="AU131" s="23" t="s">
        <v>81</v>
      </c>
    </row>
    <row r="132" spans="2:65" s="1" customFormat="1" ht="25.5" customHeight="1">
      <c r="B132" s="40"/>
      <c r="C132" s="191" t="s">
        <v>197</v>
      </c>
      <c r="D132" s="191" t="s">
        <v>126</v>
      </c>
      <c r="E132" s="192" t="s">
        <v>286</v>
      </c>
      <c r="F132" s="193" t="s">
        <v>287</v>
      </c>
      <c r="G132" s="194" t="s">
        <v>279</v>
      </c>
      <c r="H132" s="195">
        <v>3</v>
      </c>
      <c r="I132" s="196"/>
      <c r="J132" s="197">
        <f>ROUND(I132*H132,2)</f>
        <v>0</v>
      </c>
      <c r="K132" s="193" t="s">
        <v>21</v>
      </c>
      <c r="L132" s="60"/>
      <c r="M132" s="198" t="s">
        <v>21</v>
      </c>
      <c r="N132" s="199" t="s">
        <v>42</v>
      </c>
      <c r="O132" s="41"/>
      <c r="P132" s="200">
        <f>O132*H132</f>
        <v>0</v>
      </c>
      <c r="Q132" s="200">
        <v>0</v>
      </c>
      <c r="R132" s="200">
        <f>Q132*H132</f>
        <v>0</v>
      </c>
      <c r="S132" s="200">
        <v>0.31945000000000001</v>
      </c>
      <c r="T132" s="201">
        <f>S132*H132</f>
        <v>0.95835000000000004</v>
      </c>
      <c r="AR132" s="23" t="s">
        <v>130</v>
      </c>
      <c r="AT132" s="23" t="s">
        <v>126</v>
      </c>
      <c r="AU132" s="23" t="s">
        <v>81</v>
      </c>
      <c r="AY132" s="23" t="s">
        <v>123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23" t="s">
        <v>79</v>
      </c>
      <c r="BK132" s="202">
        <f>ROUND(I132*H132,2)</f>
        <v>0</v>
      </c>
      <c r="BL132" s="23" t="s">
        <v>130</v>
      </c>
      <c r="BM132" s="23" t="s">
        <v>288</v>
      </c>
    </row>
    <row r="133" spans="2:65" s="1" customFormat="1" ht="162">
      <c r="B133" s="40"/>
      <c r="C133" s="62"/>
      <c r="D133" s="203" t="s">
        <v>132</v>
      </c>
      <c r="E133" s="62"/>
      <c r="F133" s="204" t="s">
        <v>289</v>
      </c>
      <c r="G133" s="62"/>
      <c r="H133" s="62"/>
      <c r="I133" s="162"/>
      <c r="J133" s="62"/>
      <c r="K133" s="62"/>
      <c r="L133" s="60"/>
      <c r="M133" s="205"/>
      <c r="N133" s="41"/>
      <c r="O133" s="41"/>
      <c r="P133" s="41"/>
      <c r="Q133" s="41"/>
      <c r="R133" s="41"/>
      <c r="S133" s="41"/>
      <c r="T133" s="77"/>
      <c r="AT133" s="23" t="s">
        <v>132</v>
      </c>
      <c r="AU133" s="23" t="s">
        <v>81</v>
      </c>
    </row>
    <row r="134" spans="2:65" s="1" customFormat="1" ht="16.5" customHeight="1">
      <c r="B134" s="40"/>
      <c r="C134" s="191" t="s">
        <v>290</v>
      </c>
      <c r="D134" s="191" t="s">
        <v>126</v>
      </c>
      <c r="E134" s="192" t="s">
        <v>291</v>
      </c>
      <c r="F134" s="193" t="s">
        <v>292</v>
      </c>
      <c r="G134" s="194" t="s">
        <v>293</v>
      </c>
      <c r="H134" s="195">
        <v>23690</v>
      </c>
      <c r="I134" s="196"/>
      <c r="J134" s="197">
        <f>ROUND(I134*H134,2)</f>
        <v>0</v>
      </c>
      <c r="K134" s="193" t="s">
        <v>21</v>
      </c>
      <c r="L134" s="60"/>
      <c r="M134" s="198" t="s">
        <v>21</v>
      </c>
      <c r="N134" s="199" t="s">
        <v>42</v>
      </c>
      <c r="O134" s="41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3" t="s">
        <v>130</v>
      </c>
      <c r="AT134" s="23" t="s">
        <v>126</v>
      </c>
      <c r="AU134" s="23" t="s">
        <v>81</v>
      </c>
      <c r="AY134" s="23" t="s">
        <v>123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23" t="s">
        <v>79</v>
      </c>
      <c r="BK134" s="202">
        <f>ROUND(I134*H134,2)</f>
        <v>0</v>
      </c>
      <c r="BL134" s="23" t="s">
        <v>130</v>
      </c>
      <c r="BM134" s="23" t="s">
        <v>294</v>
      </c>
    </row>
    <row r="135" spans="2:65" s="11" customFormat="1" ht="13.5">
      <c r="B135" s="209"/>
      <c r="C135" s="210"/>
      <c r="D135" s="203" t="s">
        <v>216</v>
      </c>
      <c r="E135" s="211" t="s">
        <v>21</v>
      </c>
      <c r="F135" s="212" t="s">
        <v>295</v>
      </c>
      <c r="G135" s="210"/>
      <c r="H135" s="211" t="s">
        <v>21</v>
      </c>
      <c r="I135" s="213"/>
      <c r="J135" s="210"/>
      <c r="K135" s="210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216</v>
      </c>
      <c r="AU135" s="218" t="s">
        <v>81</v>
      </c>
      <c r="AV135" s="11" t="s">
        <v>79</v>
      </c>
      <c r="AW135" s="11" t="s">
        <v>34</v>
      </c>
      <c r="AX135" s="11" t="s">
        <v>71</v>
      </c>
      <c r="AY135" s="218" t="s">
        <v>123</v>
      </c>
    </row>
    <row r="136" spans="2:65" s="12" customFormat="1" ht="27">
      <c r="B136" s="219"/>
      <c r="C136" s="220"/>
      <c r="D136" s="203" t="s">
        <v>216</v>
      </c>
      <c r="E136" s="221" t="s">
        <v>21</v>
      </c>
      <c r="F136" s="222" t="s">
        <v>296</v>
      </c>
      <c r="G136" s="220"/>
      <c r="H136" s="223">
        <v>23690</v>
      </c>
      <c r="I136" s="224"/>
      <c r="J136" s="220"/>
      <c r="K136" s="220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216</v>
      </c>
      <c r="AU136" s="229" t="s">
        <v>81</v>
      </c>
      <c r="AV136" s="12" t="s">
        <v>81</v>
      </c>
      <c r="AW136" s="12" t="s">
        <v>34</v>
      </c>
      <c r="AX136" s="12" t="s">
        <v>79</v>
      </c>
      <c r="AY136" s="229" t="s">
        <v>123</v>
      </c>
    </row>
    <row r="137" spans="2:65" s="10" customFormat="1" ht="37.35" customHeight="1">
      <c r="B137" s="175"/>
      <c r="C137" s="176"/>
      <c r="D137" s="177" t="s">
        <v>70</v>
      </c>
      <c r="E137" s="178" t="s">
        <v>297</v>
      </c>
      <c r="F137" s="178" t="s">
        <v>298</v>
      </c>
      <c r="G137" s="176"/>
      <c r="H137" s="176"/>
      <c r="I137" s="179"/>
      <c r="J137" s="180">
        <f>BK137</f>
        <v>0</v>
      </c>
      <c r="K137" s="176"/>
      <c r="L137" s="181"/>
      <c r="M137" s="182"/>
      <c r="N137" s="183"/>
      <c r="O137" s="183"/>
      <c r="P137" s="184">
        <f>SUM(P138:P143)</f>
        <v>0</v>
      </c>
      <c r="Q137" s="183"/>
      <c r="R137" s="184">
        <f>SUM(R138:R143)</f>
        <v>0</v>
      </c>
      <c r="S137" s="183"/>
      <c r="T137" s="185">
        <f>SUM(T138:T143)</f>
        <v>0</v>
      </c>
      <c r="AR137" s="186" t="s">
        <v>81</v>
      </c>
      <c r="AT137" s="187" t="s">
        <v>70</v>
      </c>
      <c r="AU137" s="187" t="s">
        <v>71</v>
      </c>
      <c r="AY137" s="186" t="s">
        <v>123</v>
      </c>
      <c r="BK137" s="188">
        <f>SUM(BK138:BK143)</f>
        <v>0</v>
      </c>
    </row>
    <row r="138" spans="2:65" s="1" customFormat="1" ht="25.5" customHeight="1">
      <c r="B138" s="40"/>
      <c r="C138" s="191" t="s">
        <v>299</v>
      </c>
      <c r="D138" s="191" t="s">
        <v>126</v>
      </c>
      <c r="E138" s="192" t="s">
        <v>300</v>
      </c>
      <c r="F138" s="193" t="s">
        <v>301</v>
      </c>
      <c r="G138" s="194" t="s">
        <v>150</v>
      </c>
      <c r="H138" s="195">
        <v>385.1</v>
      </c>
      <c r="I138" s="196"/>
      <c r="J138" s="197">
        <f>ROUND(I138*H138,2)</f>
        <v>0</v>
      </c>
      <c r="K138" s="193" t="s">
        <v>213</v>
      </c>
      <c r="L138" s="60"/>
      <c r="M138" s="198" t="s">
        <v>21</v>
      </c>
      <c r="N138" s="199" t="s">
        <v>42</v>
      </c>
      <c r="O138" s="41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AR138" s="23" t="s">
        <v>197</v>
      </c>
      <c r="AT138" s="23" t="s">
        <v>126</v>
      </c>
      <c r="AU138" s="23" t="s">
        <v>79</v>
      </c>
      <c r="AY138" s="23" t="s">
        <v>123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23" t="s">
        <v>79</v>
      </c>
      <c r="BK138" s="202">
        <f>ROUND(I138*H138,2)</f>
        <v>0</v>
      </c>
      <c r="BL138" s="23" t="s">
        <v>197</v>
      </c>
      <c r="BM138" s="23" t="s">
        <v>302</v>
      </c>
    </row>
    <row r="139" spans="2:65" s="1" customFormat="1" ht="54">
      <c r="B139" s="40"/>
      <c r="C139" s="62"/>
      <c r="D139" s="203" t="s">
        <v>132</v>
      </c>
      <c r="E139" s="62"/>
      <c r="F139" s="204" t="s">
        <v>303</v>
      </c>
      <c r="G139" s="62"/>
      <c r="H139" s="62"/>
      <c r="I139" s="162"/>
      <c r="J139" s="62"/>
      <c r="K139" s="62"/>
      <c r="L139" s="60"/>
      <c r="M139" s="205"/>
      <c r="N139" s="41"/>
      <c r="O139" s="41"/>
      <c r="P139" s="41"/>
      <c r="Q139" s="41"/>
      <c r="R139" s="41"/>
      <c r="S139" s="41"/>
      <c r="T139" s="77"/>
      <c r="AT139" s="23" t="s">
        <v>132</v>
      </c>
      <c r="AU139" s="23" t="s">
        <v>79</v>
      </c>
    </row>
    <row r="140" spans="2:65" s="12" customFormat="1" ht="27">
      <c r="B140" s="219"/>
      <c r="C140" s="220"/>
      <c r="D140" s="203" t="s">
        <v>216</v>
      </c>
      <c r="E140" s="221" t="s">
        <v>21</v>
      </c>
      <c r="F140" s="222" t="s">
        <v>304</v>
      </c>
      <c r="G140" s="220"/>
      <c r="H140" s="223">
        <v>385.1</v>
      </c>
      <c r="I140" s="224"/>
      <c r="J140" s="220"/>
      <c r="K140" s="220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216</v>
      </c>
      <c r="AU140" s="229" t="s">
        <v>79</v>
      </c>
      <c r="AV140" s="12" t="s">
        <v>81</v>
      </c>
      <c r="AW140" s="12" t="s">
        <v>34</v>
      </c>
      <c r="AX140" s="12" t="s">
        <v>79</v>
      </c>
      <c r="AY140" s="229" t="s">
        <v>123</v>
      </c>
    </row>
    <row r="141" spans="2:65" s="1" customFormat="1" ht="25.5" customHeight="1">
      <c r="B141" s="40"/>
      <c r="C141" s="191" t="s">
        <v>305</v>
      </c>
      <c r="D141" s="191" t="s">
        <v>126</v>
      </c>
      <c r="E141" s="192" t="s">
        <v>306</v>
      </c>
      <c r="F141" s="193" t="s">
        <v>307</v>
      </c>
      <c r="G141" s="194" t="s">
        <v>150</v>
      </c>
      <c r="H141" s="195">
        <v>5.0999999999999996</v>
      </c>
      <c r="I141" s="196"/>
      <c r="J141" s="197">
        <f>ROUND(I141*H141,2)</f>
        <v>0</v>
      </c>
      <c r="K141" s="193" t="s">
        <v>21</v>
      </c>
      <c r="L141" s="60"/>
      <c r="M141" s="198" t="s">
        <v>21</v>
      </c>
      <c r="N141" s="199" t="s">
        <v>42</v>
      </c>
      <c r="O141" s="41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AR141" s="23" t="s">
        <v>197</v>
      </c>
      <c r="AT141" s="23" t="s">
        <v>126</v>
      </c>
      <c r="AU141" s="23" t="s">
        <v>79</v>
      </c>
      <c r="AY141" s="23" t="s">
        <v>123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23" t="s">
        <v>79</v>
      </c>
      <c r="BK141" s="202">
        <f>ROUND(I141*H141,2)</f>
        <v>0</v>
      </c>
      <c r="BL141" s="23" t="s">
        <v>197</v>
      </c>
      <c r="BM141" s="23" t="s">
        <v>308</v>
      </c>
    </row>
    <row r="142" spans="2:65" s="1" customFormat="1" ht="54">
      <c r="B142" s="40"/>
      <c r="C142" s="62"/>
      <c r="D142" s="203" t="s">
        <v>132</v>
      </c>
      <c r="E142" s="62"/>
      <c r="F142" s="204" t="s">
        <v>303</v>
      </c>
      <c r="G142" s="62"/>
      <c r="H142" s="62"/>
      <c r="I142" s="162"/>
      <c r="J142" s="62"/>
      <c r="K142" s="62"/>
      <c r="L142" s="60"/>
      <c r="M142" s="205"/>
      <c r="N142" s="41"/>
      <c r="O142" s="41"/>
      <c r="P142" s="41"/>
      <c r="Q142" s="41"/>
      <c r="R142" s="41"/>
      <c r="S142" s="41"/>
      <c r="T142" s="77"/>
      <c r="AT142" s="23" t="s">
        <v>132</v>
      </c>
      <c r="AU142" s="23" t="s">
        <v>79</v>
      </c>
    </row>
    <row r="143" spans="2:65" s="12" customFormat="1" ht="13.5">
      <c r="B143" s="219"/>
      <c r="C143" s="220"/>
      <c r="D143" s="203" t="s">
        <v>216</v>
      </c>
      <c r="E143" s="221" t="s">
        <v>21</v>
      </c>
      <c r="F143" s="222" t="s">
        <v>309</v>
      </c>
      <c r="G143" s="220"/>
      <c r="H143" s="223">
        <v>5.0999999999999996</v>
      </c>
      <c r="I143" s="224"/>
      <c r="J143" s="220"/>
      <c r="K143" s="220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216</v>
      </c>
      <c r="AU143" s="229" t="s">
        <v>79</v>
      </c>
      <c r="AV143" s="12" t="s">
        <v>81</v>
      </c>
      <c r="AW143" s="12" t="s">
        <v>34</v>
      </c>
      <c r="AX143" s="12" t="s">
        <v>79</v>
      </c>
      <c r="AY143" s="229" t="s">
        <v>123</v>
      </c>
    </row>
    <row r="144" spans="2:65" s="10" customFormat="1" ht="37.35" customHeight="1">
      <c r="B144" s="175"/>
      <c r="C144" s="176"/>
      <c r="D144" s="177" t="s">
        <v>70</v>
      </c>
      <c r="E144" s="178" t="s">
        <v>310</v>
      </c>
      <c r="F144" s="178" t="s">
        <v>311</v>
      </c>
      <c r="G144" s="176"/>
      <c r="H144" s="176"/>
      <c r="I144" s="179"/>
      <c r="J144" s="180">
        <f>BK144</f>
        <v>0</v>
      </c>
      <c r="K144" s="176"/>
      <c r="L144" s="181"/>
      <c r="M144" s="182"/>
      <c r="N144" s="183"/>
      <c r="O144" s="183"/>
      <c r="P144" s="184">
        <f>SUM(P145:P156)</f>
        <v>0</v>
      </c>
      <c r="Q144" s="183"/>
      <c r="R144" s="184">
        <f>SUM(R145:R156)</f>
        <v>0</v>
      </c>
      <c r="S144" s="183"/>
      <c r="T144" s="185">
        <f>SUM(T145:T156)</f>
        <v>0</v>
      </c>
      <c r="AR144" s="186" t="s">
        <v>130</v>
      </c>
      <c r="AT144" s="187" t="s">
        <v>70</v>
      </c>
      <c r="AU144" s="187" t="s">
        <v>71</v>
      </c>
      <c r="AY144" s="186" t="s">
        <v>123</v>
      </c>
      <c r="BK144" s="188">
        <f>SUM(BK145:BK156)</f>
        <v>0</v>
      </c>
    </row>
    <row r="145" spans="2:65" s="1" customFormat="1" ht="16.5" customHeight="1">
      <c r="B145" s="40"/>
      <c r="C145" s="191" t="s">
        <v>312</v>
      </c>
      <c r="D145" s="191" t="s">
        <v>126</v>
      </c>
      <c r="E145" s="192" t="s">
        <v>313</v>
      </c>
      <c r="F145" s="193" t="s">
        <v>314</v>
      </c>
      <c r="G145" s="194" t="s">
        <v>279</v>
      </c>
      <c r="H145" s="195">
        <v>12</v>
      </c>
      <c r="I145" s="196"/>
      <c r="J145" s="197">
        <f>ROUND(I145*H145,2)</f>
        <v>0</v>
      </c>
      <c r="K145" s="193" t="s">
        <v>21</v>
      </c>
      <c r="L145" s="60"/>
      <c r="M145" s="198" t="s">
        <v>21</v>
      </c>
      <c r="N145" s="199" t="s">
        <v>42</v>
      </c>
      <c r="O145" s="41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23" t="s">
        <v>130</v>
      </c>
      <c r="AT145" s="23" t="s">
        <v>126</v>
      </c>
      <c r="AU145" s="23" t="s">
        <v>79</v>
      </c>
      <c r="AY145" s="23" t="s">
        <v>123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3" t="s">
        <v>79</v>
      </c>
      <c r="BK145" s="202">
        <f>ROUND(I145*H145,2)</f>
        <v>0</v>
      </c>
      <c r="BL145" s="23" t="s">
        <v>130</v>
      </c>
      <c r="BM145" s="23" t="s">
        <v>315</v>
      </c>
    </row>
    <row r="146" spans="2:65" s="1" customFormat="1" ht="27">
      <c r="B146" s="40"/>
      <c r="C146" s="62"/>
      <c r="D146" s="203" t="s">
        <v>132</v>
      </c>
      <c r="E146" s="62"/>
      <c r="F146" s="204" t="s">
        <v>316</v>
      </c>
      <c r="G146" s="62"/>
      <c r="H146" s="62"/>
      <c r="I146" s="162"/>
      <c r="J146" s="62"/>
      <c r="K146" s="62"/>
      <c r="L146" s="60"/>
      <c r="M146" s="205"/>
      <c r="N146" s="41"/>
      <c r="O146" s="41"/>
      <c r="P146" s="41"/>
      <c r="Q146" s="41"/>
      <c r="R146" s="41"/>
      <c r="S146" s="41"/>
      <c r="T146" s="77"/>
      <c r="AT146" s="23" t="s">
        <v>132</v>
      </c>
      <c r="AU146" s="23" t="s">
        <v>79</v>
      </c>
    </row>
    <row r="147" spans="2:65" s="12" customFormat="1" ht="13.5">
      <c r="B147" s="219"/>
      <c r="C147" s="220"/>
      <c r="D147" s="203" t="s">
        <v>216</v>
      </c>
      <c r="E147" s="221" t="s">
        <v>21</v>
      </c>
      <c r="F147" s="222" t="s">
        <v>317</v>
      </c>
      <c r="G147" s="220"/>
      <c r="H147" s="223">
        <v>12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216</v>
      </c>
      <c r="AU147" s="229" t="s">
        <v>79</v>
      </c>
      <c r="AV147" s="12" t="s">
        <v>81</v>
      </c>
      <c r="AW147" s="12" t="s">
        <v>34</v>
      </c>
      <c r="AX147" s="12" t="s">
        <v>79</v>
      </c>
      <c r="AY147" s="229" t="s">
        <v>123</v>
      </c>
    </row>
    <row r="148" spans="2:65" s="1" customFormat="1" ht="16.5" customHeight="1">
      <c r="B148" s="40"/>
      <c r="C148" s="191" t="s">
        <v>318</v>
      </c>
      <c r="D148" s="191" t="s">
        <v>126</v>
      </c>
      <c r="E148" s="192" t="s">
        <v>319</v>
      </c>
      <c r="F148" s="193" t="s">
        <v>320</v>
      </c>
      <c r="G148" s="194" t="s">
        <v>279</v>
      </c>
      <c r="H148" s="195">
        <v>13</v>
      </c>
      <c r="I148" s="196"/>
      <c r="J148" s="197">
        <f>ROUND(I148*H148,2)</f>
        <v>0</v>
      </c>
      <c r="K148" s="193" t="s">
        <v>21</v>
      </c>
      <c r="L148" s="60"/>
      <c r="M148" s="198" t="s">
        <v>21</v>
      </c>
      <c r="N148" s="199" t="s">
        <v>42</v>
      </c>
      <c r="O148" s="41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AR148" s="23" t="s">
        <v>130</v>
      </c>
      <c r="AT148" s="23" t="s">
        <v>126</v>
      </c>
      <c r="AU148" s="23" t="s">
        <v>79</v>
      </c>
      <c r="AY148" s="23" t="s">
        <v>123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23" t="s">
        <v>79</v>
      </c>
      <c r="BK148" s="202">
        <f>ROUND(I148*H148,2)</f>
        <v>0</v>
      </c>
      <c r="BL148" s="23" t="s">
        <v>130</v>
      </c>
      <c r="BM148" s="23" t="s">
        <v>321</v>
      </c>
    </row>
    <row r="149" spans="2:65" s="1" customFormat="1" ht="27">
      <c r="B149" s="40"/>
      <c r="C149" s="62"/>
      <c r="D149" s="203" t="s">
        <v>132</v>
      </c>
      <c r="E149" s="62"/>
      <c r="F149" s="204" t="s">
        <v>322</v>
      </c>
      <c r="G149" s="62"/>
      <c r="H149" s="62"/>
      <c r="I149" s="162"/>
      <c r="J149" s="62"/>
      <c r="K149" s="62"/>
      <c r="L149" s="60"/>
      <c r="M149" s="205"/>
      <c r="N149" s="41"/>
      <c r="O149" s="41"/>
      <c r="P149" s="41"/>
      <c r="Q149" s="41"/>
      <c r="R149" s="41"/>
      <c r="S149" s="41"/>
      <c r="T149" s="77"/>
      <c r="AT149" s="23" t="s">
        <v>132</v>
      </c>
      <c r="AU149" s="23" t="s">
        <v>79</v>
      </c>
    </row>
    <row r="150" spans="2:65" s="12" customFormat="1" ht="13.5">
      <c r="B150" s="219"/>
      <c r="C150" s="220"/>
      <c r="D150" s="203" t="s">
        <v>216</v>
      </c>
      <c r="E150" s="221" t="s">
        <v>21</v>
      </c>
      <c r="F150" s="222" t="s">
        <v>323</v>
      </c>
      <c r="G150" s="220"/>
      <c r="H150" s="223">
        <v>13</v>
      </c>
      <c r="I150" s="224"/>
      <c r="J150" s="220"/>
      <c r="K150" s="220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216</v>
      </c>
      <c r="AU150" s="229" t="s">
        <v>79</v>
      </c>
      <c r="AV150" s="12" t="s">
        <v>81</v>
      </c>
      <c r="AW150" s="12" t="s">
        <v>34</v>
      </c>
      <c r="AX150" s="12" t="s">
        <v>79</v>
      </c>
      <c r="AY150" s="229" t="s">
        <v>123</v>
      </c>
    </row>
    <row r="151" spans="2:65" s="1" customFormat="1" ht="16.5" customHeight="1">
      <c r="B151" s="40"/>
      <c r="C151" s="191" t="s">
        <v>9</v>
      </c>
      <c r="D151" s="191" t="s">
        <v>126</v>
      </c>
      <c r="E151" s="192" t="s">
        <v>324</v>
      </c>
      <c r="F151" s="193" t="s">
        <v>325</v>
      </c>
      <c r="G151" s="194" t="s">
        <v>237</v>
      </c>
      <c r="H151" s="195">
        <v>8.2919999999999998</v>
      </c>
      <c r="I151" s="196"/>
      <c r="J151" s="197">
        <f>ROUND(I151*H151,2)</f>
        <v>0</v>
      </c>
      <c r="K151" s="193" t="s">
        <v>21</v>
      </c>
      <c r="L151" s="60"/>
      <c r="M151" s="198" t="s">
        <v>21</v>
      </c>
      <c r="N151" s="199" t="s">
        <v>42</v>
      </c>
      <c r="O151" s="41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AR151" s="23" t="s">
        <v>130</v>
      </c>
      <c r="AT151" s="23" t="s">
        <v>126</v>
      </c>
      <c r="AU151" s="23" t="s">
        <v>79</v>
      </c>
      <c r="AY151" s="23" t="s">
        <v>123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23" t="s">
        <v>79</v>
      </c>
      <c r="BK151" s="202">
        <f>ROUND(I151*H151,2)</f>
        <v>0</v>
      </c>
      <c r="BL151" s="23" t="s">
        <v>130</v>
      </c>
      <c r="BM151" s="23" t="s">
        <v>326</v>
      </c>
    </row>
    <row r="152" spans="2:65" s="1" customFormat="1" ht="40.5">
      <c r="B152" s="40"/>
      <c r="C152" s="62"/>
      <c r="D152" s="203" t="s">
        <v>132</v>
      </c>
      <c r="E152" s="62"/>
      <c r="F152" s="204" t="s">
        <v>327</v>
      </c>
      <c r="G152" s="62"/>
      <c r="H152" s="62"/>
      <c r="I152" s="162"/>
      <c r="J152" s="62"/>
      <c r="K152" s="62"/>
      <c r="L152" s="60"/>
      <c r="M152" s="205"/>
      <c r="N152" s="41"/>
      <c r="O152" s="41"/>
      <c r="P152" s="41"/>
      <c r="Q152" s="41"/>
      <c r="R152" s="41"/>
      <c r="S152" s="41"/>
      <c r="T152" s="77"/>
      <c r="AT152" s="23" t="s">
        <v>132</v>
      </c>
      <c r="AU152" s="23" t="s">
        <v>79</v>
      </c>
    </row>
    <row r="153" spans="2:65" s="12" customFormat="1" ht="13.5">
      <c r="B153" s="219"/>
      <c r="C153" s="220"/>
      <c r="D153" s="203" t="s">
        <v>216</v>
      </c>
      <c r="E153" s="221" t="s">
        <v>21</v>
      </c>
      <c r="F153" s="222" t="s">
        <v>328</v>
      </c>
      <c r="G153" s="220"/>
      <c r="H153" s="223">
        <v>8.2919999999999998</v>
      </c>
      <c r="I153" s="224"/>
      <c r="J153" s="220"/>
      <c r="K153" s="220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216</v>
      </c>
      <c r="AU153" s="229" t="s">
        <v>79</v>
      </c>
      <c r="AV153" s="12" t="s">
        <v>81</v>
      </c>
      <c r="AW153" s="12" t="s">
        <v>34</v>
      </c>
      <c r="AX153" s="12" t="s">
        <v>79</v>
      </c>
      <c r="AY153" s="229" t="s">
        <v>123</v>
      </c>
    </row>
    <row r="154" spans="2:65" s="1" customFormat="1" ht="16.5" customHeight="1">
      <c r="B154" s="40"/>
      <c r="C154" s="191" t="s">
        <v>329</v>
      </c>
      <c r="D154" s="191" t="s">
        <v>126</v>
      </c>
      <c r="E154" s="192" t="s">
        <v>330</v>
      </c>
      <c r="F154" s="193" t="s">
        <v>331</v>
      </c>
      <c r="G154" s="194" t="s">
        <v>237</v>
      </c>
      <c r="H154" s="195">
        <v>7.5289999999999999</v>
      </c>
      <c r="I154" s="196"/>
      <c r="J154" s="197">
        <f>ROUND(I154*H154,2)</f>
        <v>0</v>
      </c>
      <c r="K154" s="193" t="s">
        <v>21</v>
      </c>
      <c r="L154" s="60"/>
      <c r="M154" s="198" t="s">
        <v>21</v>
      </c>
      <c r="N154" s="199" t="s">
        <v>42</v>
      </c>
      <c r="O154" s="41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AR154" s="23" t="s">
        <v>130</v>
      </c>
      <c r="AT154" s="23" t="s">
        <v>126</v>
      </c>
      <c r="AU154" s="23" t="s">
        <v>79</v>
      </c>
      <c r="AY154" s="23" t="s">
        <v>123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23" t="s">
        <v>79</v>
      </c>
      <c r="BK154" s="202">
        <f>ROUND(I154*H154,2)</f>
        <v>0</v>
      </c>
      <c r="BL154" s="23" t="s">
        <v>130</v>
      </c>
      <c r="BM154" s="23" t="s">
        <v>332</v>
      </c>
    </row>
    <row r="155" spans="2:65" s="1" customFormat="1" ht="40.5">
      <c r="B155" s="40"/>
      <c r="C155" s="62"/>
      <c r="D155" s="203" t="s">
        <v>132</v>
      </c>
      <c r="E155" s="62"/>
      <c r="F155" s="204" t="s">
        <v>333</v>
      </c>
      <c r="G155" s="62"/>
      <c r="H155" s="62"/>
      <c r="I155" s="162"/>
      <c r="J155" s="62"/>
      <c r="K155" s="62"/>
      <c r="L155" s="60"/>
      <c r="M155" s="205"/>
      <c r="N155" s="41"/>
      <c r="O155" s="41"/>
      <c r="P155" s="41"/>
      <c r="Q155" s="41"/>
      <c r="R155" s="41"/>
      <c r="S155" s="41"/>
      <c r="T155" s="77"/>
      <c r="AT155" s="23" t="s">
        <v>132</v>
      </c>
      <c r="AU155" s="23" t="s">
        <v>79</v>
      </c>
    </row>
    <row r="156" spans="2:65" s="12" customFormat="1" ht="13.5">
      <c r="B156" s="219"/>
      <c r="C156" s="220"/>
      <c r="D156" s="203" t="s">
        <v>216</v>
      </c>
      <c r="E156" s="221" t="s">
        <v>21</v>
      </c>
      <c r="F156" s="222" t="s">
        <v>334</v>
      </c>
      <c r="G156" s="220"/>
      <c r="H156" s="223">
        <v>7.5289999999999999</v>
      </c>
      <c r="I156" s="224"/>
      <c r="J156" s="220"/>
      <c r="K156" s="220"/>
      <c r="L156" s="225"/>
      <c r="M156" s="241"/>
      <c r="N156" s="242"/>
      <c r="O156" s="242"/>
      <c r="P156" s="242"/>
      <c r="Q156" s="242"/>
      <c r="R156" s="242"/>
      <c r="S156" s="242"/>
      <c r="T156" s="243"/>
      <c r="AT156" s="229" t="s">
        <v>216</v>
      </c>
      <c r="AU156" s="229" t="s">
        <v>79</v>
      </c>
      <c r="AV156" s="12" t="s">
        <v>81</v>
      </c>
      <c r="AW156" s="12" t="s">
        <v>34</v>
      </c>
      <c r="AX156" s="12" t="s">
        <v>79</v>
      </c>
      <c r="AY156" s="229" t="s">
        <v>123</v>
      </c>
    </row>
    <row r="157" spans="2:65" s="1" customFormat="1" ht="6.95" customHeight="1">
      <c r="B157" s="55"/>
      <c r="C157" s="56"/>
      <c r="D157" s="56"/>
      <c r="E157" s="56"/>
      <c r="F157" s="56"/>
      <c r="G157" s="56"/>
      <c r="H157" s="56"/>
      <c r="I157" s="138"/>
      <c r="J157" s="56"/>
      <c r="K157" s="56"/>
      <c r="L157" s="60"/>
    </row>
  </sheetData>
  <sheetProtection algorithmName="SHA-512" hashValue="ynZlFmf8SvW7KymP1Uen3BEeosa1nlAi0qvYYFzAXN2RD4IuhortPnjuv7ci1Uhf4yPOpEpSXJnPfjkVMT2KTQ==" saltValue="stTjup0LU+l9m1nQ0hC5Ko0ewTI//AVgDYHTxNwGrGUvI1Ron4+5x+XkdhEL9B+1pZxzyZrWQDZeQbXQS57t/g==" spinCount="100000" sheet="1" objects="1" scenarios="1" formatColumns="0" formatRows="0" autoFilter="0"/>
  <autoFilter ref="C83:K156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91</v>
      </c>
      <c r="G1" s="371" t="s">
        <v>92</v>
      </c>
      <c r="H1" s="371"/>
      <c r="I1" s="114"/>
      <c r="J1" s="113" t="s">
        <v>93</v>
      </c>
      <c r="K1" s="112" t="s">
        <v>94</v>
      </c>
      <c r="L1" s="113" t="s">
        <v>95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3" t="s">
        <v>87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96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3" t="str">
        <f>'Rekapitulace stavby'!K6</f>
        <v>Modernizace dopravního značení - Rozvadovská spojka, číslo akce 999177</v>
      </c>
      <c r="F7" s="364"/>
      <c r="G7" s="364"/>
      <c r="H7" s="364"/>
      <c r="I7" s="116"/>
      <c r="J7" s="28"/>
      <c r="K7" s="30"/>
    </row>
    <row r="8" spans="1:70" s="1" customFormat="1">
      <c r="B8" s="40"/>
      <c r="C8" s="41"/>
      <c r="D8" s="36" t="s">
        <v>97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5" t="s">
        <v>335</v>
      </c>
      <c r="F9" s="366"/>
      <c r="G9" s="366"/>
      <c r="H9" s="366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4. 5. 2018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99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24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2" t="s">
        <v>21</v>
      </c>
      <c r="F24" s="332"/>
      <c r="G24" s="332"/>
      <c r="H24" s="332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37</v>
      </c>
      <c r="E27" s="41"/>
      <c r="F27" s="41"/>
      <c r="G27" s="41"/>
      <c r="H27" s="41"/>
      <c r="I27" s="117"/>
      <c r="J27" s="127">
        <f>ROUND(J78,2)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28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29">
        <f>ROUND(SUM(BE78:BE132), 2)</f>
        <v>0</v>
      </c>
      <c r="G30" s="41"/>
      <c r="H30" s="41"/>
      <c r="I30" s="130">
        <v>0.21</v>
      </c>
      <c r="J30" s="129">
        <f>ROUND(ROUND((SUM(BE78:BE132)),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29">
        <f>ROUND(SUM(BF78:BF132), 2)</f>
        <v>0</v>
      </c>
      <c r="G31" s="41"/>
      <c r="H31" s="41"/>
      <c r="I31" s="130">
        <v>0.15</v>
      </c>
      <c r="J31" s="129">
        <f>ROUND(ROUND((SUM(BF78:BF132)),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29">
        <f>ROUND(SUM(BG78:BG132),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29">
        <f>ROUND(SUM(BH78:BH132),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9">
        <f>ROUND(SUM(BI78:BI132),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47</v>
      </c>
      <c r="E36" s="78"/>
      <c r="F36" s="78"/>
      <c r="G36" s="133" t="s">
        <v>48</v>
      </c>
      <c r="H36" s="134" t="s">
        <v>49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100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3" t="str">
        <f>E7</f>
        <v>Modernizace dopravního značení - Rozvadovská spojka, číslo akce 999177</v>
      </c>
      <c r="F45" s="364"/>
      <c r="G45" s="364"/>
      <c r="H45" s="364"/>
      <c r="I45" s="117"/>
      <c r="J45" s="41"/>
      <c r="K45" s="44"/>
    </row>
    <row r="46" spans="2:11" s="1" customFormat="1" ht="14.45" customHeight="1">
      <c r="B46" s="40"/>
      <c r="C46" s="36" t="s">
        <v>97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5" t="str">
        <f>E9</f>
        <v>2018/001/c - Dopravní opatření</v>
      </c>
      <c r="F47" s="366"/>
      <c r="G47" s="366"/>
      <c r="H47" s="366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4. 5. 2018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DISK s.r.o.</v>
      </c>
      <c r="G51" s="41"/>
      <c r="H51" s="41"/>
      <c r="I51" s="118" t="s">
        <v>33</v>
      </c>
      <c r="J51" s="332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67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101</v>
      </c>
      <c r="D54" s="131"/>
      <c r="E54" s="131"/>
      <c r="F54" s="131"/>
      <c r="G54" s="131"/>
      <c r="H54" s="131"/>
      <c r="I54" s="144"/>
      <c r="J54" s="145" t="s">
        <v>102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103</v>
      </c>
      <c r="D56" s="41"/>
      <c r="E56" s="41"/>
      <c r="F56" s="41"/>
      <c r="G56" s="41"/>
      <c r="H56" s="41"/>
      <c r="I56" s="117"/>
      <c r="J56" s="127">
        <f>J78</f>
        <v>0</v>
      </c>
      <c r="K56" s="44"/>
      <c r="AU56" s="23" t="s">
        <v>104</v>
      </c>
    </row>
    <row r="57" spans="2:47" s="7" customFormat="1" ht="24.95" customHeight="1">
      <c r="B57" s="148"/>
      <c r="C57" s="149"/>
      <c r="D57" s="150" t="s">
        <v>336</v>
      </c>
      <c r="E57" s="151"/>
      <c r="F57" s="151"/>
      <c r="G57" s="151"/>
      <c r="H57" s="151"/>
      <c r="I57" s="152"/>
      <c r="J57" s="153">
        <f>J79</f>
        <v>0</v>
      </c>
      <c r="K57" s="154"/>
    </row>
    <row r="58" spans="2:47" s="8" customFormat="1" ht="19.899999999999999" customHeight="1">
      <c r="B58" s="155"/>
      <c r="C58" s="156"/>
      <c r="D58" s="157" t="s">
        <v>337</v>
      </c>
      <c r="E58" s="158"/>
      <c r="F58" s="158"/>
      <c r="G58" s="158"/>
      <c r="H58" s="158"/>
      <c r="I58" s="159"/>
      <c r="J58" s="160">
        <f>J80</f>
        <v>0</v>
      </c>
      <c r="K58" s="161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8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41"/>
      <c r="J64" s="59"/>
      <c r="K64" s="59"/>
      <c r="L64" s="60"/>
    </row>
    <row r="65" spans="2:63" s="1" customFormat="1" ht="36.950000000000003" customHeight="1">
      <c r="B65" s="40"/>
      <c r="C65" s="61" t="s">
        <v>107</v>
      </c>
      <c r="D65" s="62"/>
      <c r="E65" s="62"/>
      <c r="F65" s="62"/>
      <c r="G65" s="62"/>
      <c r="H65" s="62"/>
      <c r="I65" s="162"/>
      <c r="J65" s="62"/>
      <c r="K65" s="62"/>
      <c r="L65" s="60"/>
    </row>
    <row r="66" spans="2:63" s="1" customFormat="1" ht="6.95" customHeight="1">
      <c r="B66" s="40"/>
      <c r="C66" s="62"/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14.45" customHeight="1">
      <c r="B67" s="40"/>
      <c r="C67" s="64" t="s">
        <v>18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6.5" customHeight="1">
      <c r="B68" s="40"/>
      <c r="C68" s="62"/>
      <c r="D68" s="62"/>
      <c r="E68" s="368" t="str">
        <f>E7</f>
        <v>Modernizace dopravního značení - Rozvadovská spojka, číslo akce 999177</v>
      </c>
      <c r="F68" s="369"/>
      <c r="G68" s="369"/>
      <c r="H68" s="369"/>
      <c r="I68" s="162"/>
      <c r="J68" s="62"/>
      <c r="K68" s="62"/>
      <c r="L68" s="60"/>
    </row>
    <row r="69" spans="2:63" s="1" customFormat="1" ht="14.45" customHeight="1">
      <c r="B69" s="40"/>
      <c r="C69" s="64" t="s">
        <v>97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17.25" customHeight="1">
      <c r="B70" s="40"/>
      <c r="C70" s="62"/>
      <c r="D70" s="62"/>
      <c r="E70" s="343" t="str">
        <f>E9</f>
        <v>2018/001/c - Dopravní opatření</v>
      </c>
      <c r="F70" s="370"/>
      <c r="G70" s="370"/>
      <c r="H70" s="370"/>
      <c r="I70" s="162"/>
      <c r="J70" s="62"/>
      <c r="K70" s="62"/>
      <c r="L70" s="60"/>
    </row>
    <row r="71" spans="2:63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18" customHeight="1">
      <c r="B72" s="40"/>
      <c r="C72" s="64" t="s">
        <v>23</v>
      </c>
      <c r="D72" s="62"/>
      <c r="E72" s="62"/>
      <c r="F72" s="163" t="str">
        <f>F12</f>
        <v xml:space="preserve"> </v>
      </c>
      <c r="G72" s="62"/>
      <c r="H72" s="62"/>
      <c r="I72" s="164" t="s">
        <v>25</v>
      </c>
      <c r="J72" s="72" t="str">
        <f>IF(J12="","",J12)</f>
        <v>4. 5. 2018</v>
      </c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>
      <c r="B74" s="40"/>
      <c r="C74" s="64" t="s">
        <v>27</v>
      </c>
      <c r="D74" s="62"/>
      <c r="E74" s="62"/>
      <c r="F74" s="163" t="str">
        <f>E15</f>
        <v>DISK s.r.o.</v>
      </c>
      <c r="G74" s="62"/>
      <c r="H74" s="62"/>
      <c r="I74" s="164" t="s">
        <v>33</v>
      </c>
      <c r="J74" s="163" t="str">
        <f>E21</f>
        <v xml:space="preserve"> </v>
      </c>
      <c r="K74" s="62"/>
      <c r="L74" s="60"/>
    </row>
    <row r="75" spans="2:63" s="1" customFormat="1" ht="14.45" customHeight="1">
      <c r="B75" s="40"/>
      <c r="C75" s="64" t="s">
        <v>31</v>
      </c>
      <c r="D75" s="62"/>
      <c r="E75" s="62"/>
      <c r="F75" s="163" t="str">
        <f>IF(E18="","",E18)</f>
        <v/>
      </c>
      <c r="G75" s="62"/>
      <c r="H75" s="62"/>
      <c r="I75" s="162"/>
      <c r="J75" s="62"/>
      <c r="K75" s="62"/>
      <c r="L75" s="60"/>
    </row>
    <row r="76" spans="2:63" s="1" customFormat="1" ht="10.3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63" s="9" customFormat="1" ht="29.25" customHeight="1">
      <c r="B77" s="165"/>
      <c r="C77" s="166" t="s">
        <v>108</v>
      </c>
      <c r="D77" s="167" t="s">
        <v>56</v>
      </c>
      <c r="E77" s="167" t="s">
        <v>52</v>
      </c>
      <c r="F77" s="167" t="s">
        <v>109</v>
      </c>
      <c r="G77" s="167" t="s">
        <v>110</v>
      </c>
      <c r="H77" s="167" t="s">
        <v>111</v>
      </c>
      <c r="I77" s="168" t="s">
        <v>112</v>
      </c>
      <c r="J77" s="167" t="s">
        <v>102</v>
      </c>
      <c r="K77" s="169" t="s">
        <v>113</v>
      </c>
      <c r="L77" s="170"/>
      <c r="M77" s="80" t="s">
        <v>114</v>
      </c>
      <c r="N77" s="81" t="s">
        <v>41</v>
      </c>
      <c r="O77" s="81" t="s">
        <v>115</v>
      </c>
      <c r="P77" s="81" t="s">
        <v>116</v>
      </c>
      <c r="Q77" s="81" t="s">
        <v>117</v>
      </c>
      <c r="R77" s="81" t="s">
        <v>118</v>
      </c>
      <c r="S77" s="81" t="s">
        <v>119</v>
      </c>
      <c r="T77" s="82" t="s">
        <v>120</v>
      </c>
    </row>
    <row r="78" spans="2:63" s="1" customFormat="1" ht="29.25" customHeight="1">
      <c r="B78" s="40"/>
      <c r="C78" s="86" t="s">
        <v>103</v>
      </c>
      <c r="D78" s="62"/>
      <c r="E78" s="62"/>
      <c r="F78" s="62"/>
      <c r="G78" s="62"/>
      <c r="H78" s="62"/>
      <c r="I78" s="162"/>
      <c r="J78" s="171">
        <f>BK78</f>
        <v>0</v>
      </c>
      <c r="K78" s="62"/>
      <c r="L78" s="60"/>
      <c r="M78" s="83"/>
      <c r="N78" s="84"/>
      <c r="O78" s="84"/>
      <c r="P78" s="172">
        <f>P79</f>
        <v>0</v>
      </c>
      <c r="Q78" s="84"/>
      <c r="R78" s="172">
        <f>R79</f>
        <v>0</v>
      </c>
      <c r="S78" s="84"/>
      <c r="T78" s="173">
        <f>T79</f>
        <v>0</v>
      </c>
      <c r="AT78" s="23" t="s">
        <v>70</v>
      </c>
      <c r="AU78" s="23" t="s">
        <v>104</v>
      </c>
      <c r="BK78" s="174">
        <f>BK79</f>
        <v>0</v>
      </c>
    </row>
    <row r="79" spans="2:63" s="10" customFormat="1" ht="37.35" customHeight="1">
      <c r="B79" s="175"/>
      <c r="C79" s="176"/>
      <c r="D79" s="177" t="s">
        <v>70</v>
      </c>
      <c r="E79" s="178" t="s">
        <v>89</v>
      </c>
      <c r="F79" s="178" t="s">
        <v>338</v>
      </c>
      <c r="G79" s="176"/>
      <c r="H79" s="176"/>
      <c r="I79" s="179"/>
      <c r="J79" s="180">
        <f>BK79</f>
        <v>0</v>
      </c>
      <c r="K79" s="176"/>
      <c r="L79" s="181"/>
      <c r="M79" s="182"/>
      <c r="N79" s="183"/>
      <c r="O79" s="183"/>
      <c r="P79" s="184">
        <f>P80</f>
        <v>0</v>
      </c>
      <c r="Q79" s="183"/>
      <c r="R79" s="184">
        <f>R80</f>
        <v>0</v>
      </c>
      <c r="S79" s="183"/>
      <c r="T79" s="185">
        <f>T80</f>
        <v>0</v>
      </c>
      <c r="AR79" s="186" t="s">
        <v>147</v>
      </c>
      <c r="AT79" s="187" t="s">
        <v>70</v>
      </c>
      <c r="AU79" s="187" t="s">
        <v>71</v>
      </c>
      <c r="AY79" s="186" t="s">
        <v>123</v>
      </c>
      <c r="BK79" s="188">
        <f>BK80</f>
        <v>0</v>
      </c>
    </row>
    <row r="80" spans="2:63" s="10" customFormat="1" ht="19.899999999999999" customHeight="1">
      <c r="B80" s="175"/>
      <c r="C80" s="176"/>
      <c r="D80" s="177" t="s">
        <v>70</v>
      </c>
      <c r="E80" s="189" t="s">
        <v>339</v>
      </c>
      <c r="F80" s="189" t="s">
        <v>340</v>
      </c>
      <c r="G80" s="176"/>
      <c r="H80" s="176"/>
      <c r="I80" s="179"/>
      <c r="J80" s="190">
        <f>BK80</f>
        <v>0</v>
      </c>
      <c r="K80" s="176"/>
      <c r="L80" s="181"/>
      <c r="M80" s="182"/>
      <c r="N80" s="183"/>
      <c r="O80" s="183"/>
      <c r="P80" s="184">
        <f>SUM(P81:P132)</f>
        <v>0</v>
      </c>
      <c r="Q80" s="183"/>
      <c r="R80" s="184">
        <f>SUM(R81:R132)</f>
        <v>0</v>
      </c>
      <c r="S80" s="183"/>
      <c r="T80" s="185">
        <f>SUM(T81:T132)</f>
        <v>0</v>
      </c>
      <c r="AR80" s="186" t="s">
        <v>147</v>
      </c>
      <c r="AT80" s="187" t="s">
        <v>70</v>
      </c>
      <c r="AU80" s="187" t="s">
        <v>79</v>
      </c>
      <c r="AY80" s="186" t="s">
        <v>123</v>
      </c>
      <c r="BK80" s="188">
        <f>SUM(BK81:BK132)</f>
        <v>0</v>
      </c>
    </row>
    <row r="81" spans="2:65" s="1" customFormat="1" ht="25.5" customHeight="1">
      <c r="B81" s="40"/>
      <c r="C81" s="191" t="s">
        <v>79</v>
      </c>
      <c r="D81" s="191" t="s">
        <v>126</v>
      </c>
      <c r="E81" s="192" t="s">
        <v>341</v>
      </c>
      <c r="F81" s="193" t="s">
        <v>342</v>
      </c>
      <c r="G81" s="194" t="s">
        <v>343</v>
      </c>
      <c r="H81" s="195">
        <v>1</v>
      </c>
      <c r="I81" s="196"/>
      <c r="J81" s="197">
        <f>ROUND(I81*H81,2)</f>
        <v>0</v>
      </c>
      <c r="K81" s="193" t="s">
        <v>21</v>
      </c>
      <c r="L81" s="60"/>
      <c r="M81" s="198" t="s">
        <v>21</v>
      </c>
      <c r="N81" s="199" t="s">
        <v>42</v>
      </c>
      <c r="O81" s="41"/>
      <c r="P81" s="200">
        <f>O81*H81</f>
        <v>0</v>
      </c>
      <c r="Q81" s="200">
        <v>0</v>
      </c>
      <c r="R81" s="200">
        <f>Q81*H81</f>
        <v>0</v>
      </c>
      <c r="S81" s="200">
        <v>0</v>
      </c>
      <c r="T81" s="201">
        <f>S81*H81</f>
        <v>0</v>
      </c>
      <c r="AR81" s="23" t="s">
        <v>344</v>
      </c>
      <c r="AT81" s="23" t="s">
        <v>126</v>
      </c>
      <c r="AU81" s="23" t="s">
        <v>81</v>
      </c>
      <c r="AY81" s="23" t="s">
        <v>123</v>
      </c>
      <c r="BE81" s="202">
        <f>IF(N81="základní",J81,0)</f>
        <v>0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79</v>
      </c>
      <c r="BK81" s="202">
        <f>ROUND(I81*H81,2)</f>
        <v>0</v>
      </c>
      <c r="BL81" s="23" t="s">
        <v>344</v>
      </c>
      <c r="BM81" s="23" t="s">
        <v>345</v>
      </c>
    </row>
    <row r="82" spans="2:65" s="1" customFormat="1" ht="108">
      <c r="B82" s="40"/>
      <c r="C82" s="62"/>
      <c r="D82" s="203" t="s">
        <v>132</v>
      </c>
      <c r="E82" s="62"/>
      <c r="F82" s="204" t="s">
        <v>346</v>
      </c>
      <c r="G82" s="62"/>
      <c r="H82" s="62"/>
      <c r="I82" s="162"/>
      <c r="J82" s="62"/>
      <c r="K82" s="62"/>
      <c r="L82" s="60"/>
      <c r="M82" s="205"/>
      <c r="N82" s="41"/>
      <c r="O82" s="41"/>
      <c r="P82" s="41"/>
      <c r="Q82" s="41"/>
      <c r="R82" s="41"/>
      <c r="S82" s="41"/>
      <c r="T82" s="77"/>
      <c r="AT82" s="23" t="s">
        <v>132</v>
      </c>
      <c r="AU82" s="23" t="s">
        <v>81</v>
      </c>
    </row>
    <row r="83" spans="2:65" s="1" customFormat="1" ht="25.5" customHeight="1">
      <c r="B83" s="40"/>
      <c r="C83" s="191" t="s">
        <v>179</v>
      </c>
      <c r="D83" s="191" t="s">
        <v>126</v>
      </c>
      <c r="E83" s="192" t="s">
        <v>347</v>
      </c>
      <c r="F83" s="193" t="s">
        <v>342</v>
      </c>
      <c r="G83" s="194" t="s">
        <v>343</v>
      </c>
      <c r="H83" s="195">
        <v>1</v>
      </c>
      <c r="I83" s="196"/>
      <c r="J83" s="197">
        <f>ROUND(I83*H83,2)</f>
        <v>0</v>
      </c>
      <c r="K83" s="193" t="s">
        <v>21</v>
      </c>
      <c r="L83" s="60"/>
      <c r="M83" s="198" t="s">
        <v>21</v>
      </c>
      <c r="N83" s="199" t="s">
        <v>42</v>
      </c>
      <c r="O83" s="41"/>
      <c r="P83" s="200">
        <f>O83*H83</f>
        <v>0</v>
      </c>
      <c r="Q83" s="200">
        <v>0</v>
      </c>
      <c r="R83" s="200">
        <f>Q83*H83</f>
        <v>0</v>
      </c>
      <c r="S83" s="200">
        <v>0</v>
      </c>
      <c r="T83" s="201">
        <f>S83*H83</f>
        <v>0</v>
      </c>
      <c r="AR83" s="23" t="s">
        <v>344</v>
      </c>
      <c r="AT83" s="23" t="s">
        <v>126</v>
      </c>
      <c r="AU83" s="23" t="s">
        <v>81</v>
      </c>
      <c r="AY83" s="23" t="s">
        <v>123</v>
      </c>
      <c r="BE83" s="202">
        <f>IF(N83="základní",J83,0)</f>
        <v>0</v>
      </c>
      <c r="BF83" s="202">
        <f>IF(N83="snížená",J83,0)</f>
        <v>0</v>
      </c>
      <c r="BG83" s="202">
        <f>IF(N83="zákl. přenesená",J83,0)</f>
        <v>0</v>
      </c>
      <c r="BH83" s="202">
        <f>IF(N83="sníž. přenesená",J83,0)</f>
        <v>0</v>
      </c>
      <c r="BI83" s="202">
        <f>IF(N83="nulová",J83,0)</f>
        <v>0</v>
      </c>
      <c r="BJ83" s="23" t="s">
        <v>79</v>
      </c>
      <c r="BK83" s="202">
        <f>ROUND(I83*H83,2)</f>
        <v>0</v>
      </c>
      <c r="BL83" s="23" t="s">
        <v>344</v>
      </c>
      <c r="BM83" s="23" t="s">
        <v>348</v>
      </c>
    </row>
    <row r="84" spans="2:65" s="1" customFormat="1" ht="108">
      <c r="B84" s="40"/>
      <c r="C84" s="62"/>
      <c r="D84" s="203" t="s">
        <v>132</v>
      </c>
      <c r="E84" s="62"/>
      <c r="F84" s="204" t="s">
        <v>349</v>
      </c>
      <c r="G84" s="62"/>
      <c r="H84" s="62"/>
      <c r="I84" s="162"/>
      <c r="J84" s="62"/>
      <c r="K84" s="62"/>
      <c r="L84" s="60"/>
      <c r="M84" s="205"/>
      <c r="N84" s="41"/>
      <c r="O84" s="41"/>
      <c r="P84" s="41"/>
      <c r="Q84" s="41"/>
      <c r="R84" s="41"/>
      <c r="S84" s="41"/>
      <c r="T84" s="77"/>
      <c r="AT84" s="23" t="s">
        <v>132</v>
      </c>
      <c r="AU84" s="23" t="s">
        <v>81</v>
      </c>
    </row>
    <row r="85" spans="2:65" s="1" customFormat="1" ht="25.5" customHeight="1">
      <c r="B85" s="40"/>
      <c r="C85" s="191" t="s">
        <v>318</v>
      </c>
      <c r="D85" s="191" t="s">
        <v>126</v>
      </c>
      <c r="E85" s="192" t="s">
        <v>350</v>
      </c>
      <c r="F85" s="193" t="s">
        <v>342</v>
      </c>
      <c r="G85" s="194" t="s">
        <v>343</v>
      </c>
      <c r="H85" s="195">
        <v>1</v>
      </c>
      <c r="I85" s="196"/>
      <c r="J85" s="197">
        <f>ROUND(I85*H85,2)</f>
        <v>0</v>
      </c>
      <c r="K85" s="193" t="s">
        <v>21</v>
      </c>
      <c r="L85" s="60"/>
      <c r="M85" s="198" t="s">
        <v>21</v>
      </c>
      <c r="N85" s="199" t="s">
        <v>42</v>
      </c>
      <c r="O85" s="41"/>
      <c r="P85" s="200">
        <f>O85*H85</f>
        <v>0</v>
      </c>
      <c r="Q85" s="200">
        <v>0</v>
      </c>
      <c r="R85" s="200">
        <f>Q85*H85</f>
        <v>0</v>
      </c>
      <c r="S85" s="200">
        <v>0</v>
      </c>
      <c r="T85" s="201">
        <f>S85*H85</f>
        <v>0</v>
      </c>
      <c r="AR85" s="23" t="s">
        <v>344</v>
      </c>
      <c r="AT85" s="23" t="s">
        <v>126</v>
      </c>
      <c r="AU85" s="23" t="s">
        <v>81</v>
      </c>
      <c r="AY85" s="23" t="s">
        <v>123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23" t="s">
        <v>79</v>
      </c>
      <c r="BK85" s="202">
        <f>ROUND(I85*H85,2)</f>
        <v>0</v>
      </c>
      <c r="BL85" s="23" t="s">
        <v>344</v>
      </c>
      <c r="BM85" s="23" t="s">
        <v>351</v>
      </c>
    </row>
    <row r="86" spans="2:65" s="1" customFormat="1" ht="108">
      <c r="B86" s="40"/>
      <c r="C86" s="62"/>
      <c r="D86" s="203" t="s">
        <v>132</v>
      </c>
      <c r="E86" s="62"/>
      <c r="F86" s="204" t="s">
        <v>352</v>
      </c>
      <c r="G86" s="62"/>
      <c r="H86" s="62"/>
      <c r="I86" s="162"/>
      <c r="J86" s="62"/>
      <c r="K86" s="62"/>
      <c r="L86" s="60"/>
      <c r="M86" s="205"/>
      <c r="N86" s="41"/>
      <c r="O86" s="41"/>
      <c r="P86" s="41"/>
      <c r="Q86" s="41"/>
      <c r="R86" s="41"/>
      <c r="S86" s="41"/>
      <c r="T86" s="77"/>
      <c r="AT86" s="23" t="s">
        <v>132</v>
      </c>
      <c r="AU86" s="23" t="s">
        <v>81</v>
      </c>
    </row>
    <row r="87" spans="2:65" s="1" customFormat="1" ht="25.5" customHeight="1">
      <c r="B87" s="40"/>
      <c r="C87" s="191" t="s">
        <v>9</v>
      </c>
      <c r="D87" s="191" t="s">
        <v>126</v>
      </c>
      <c r="E87" s="192" t="s">
        <v>353</v>
      </c>
      <c r="F87" s="193" t="s">
        <v>342</v>
      </c>
      <c r="G87" s="194" t="s">
        <v>343</v>
      </c>
      <c r="H87" s="195">
        <v>1</v>
      </c>
      <c r="I87" s="196"/>
      <c r="J87" s="197">
        <f>ROUND(I87*H87,2)</f>
        <v>0</v>
      </c>
      <c r="K87" s="193" t="s">
        <v>21</v>
      </c>
      <c r="L87" s="60"/>
      <c r="M87" s="198" t="s">
        <v>21</v>
      </c>
      <c r="N87" s="199" t="s">
        <v>42</v>
      </c>
      <c r="O87" s="41"/>
      <c r="P87" s="200">
        <f>O87*H87</f>
        <v>0</v>
      </c>
      <c r="Q87" s="200">
        <v>0</v>
      </c>
      <c r="R87" s="200">
        <f>Q87*H87</f>
        <v>0</v>
      </c>
      <c r="S87" s="200">
        <v>0</v>
      </c>
      <c r="T87" s="201">
        <f>S87*H87</f>
        <v>0</v>
      </c>
      <c r="AR87" s="23" t="s">
        <v>344</v>
      </c>
      <c r="AT87" s="23" t="s">
        <v>126</v>
      </c>
      <c r="AU87" s="23" t="s">
        <v>81</v>
      </c>
      <c r="AY87" s="23" t="s">
        <v>123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23" t="s">
        <v>79</v>
      </c>
      <c r="BK87" s="202">
        <f>ROUND(I87*H87,2)</f>
        <v>0</v>
      </c>
      <c r="BL87" s="23" t="s">
        <v>344</v>
      </c>
      <c r="BM87" s="23" t="s">
        <v>354</v>
      </c>
    </row>
    <row r="88" spans="2:65" s="1" customFormat="1" ht="108">
      <c r="B88" s="40"/>
      <c r="C88" s="62"/>
      <c r="D88" s="203" t="s">
        <v>132</v>
      </c>
      <c r="E88" s="62"/>
      <c r="F88" s="204" t="s">
        <v>355</v>
      </c>
      <c r="G88" s="62"/>
      <c r="H88" s="62"/>
      <c r="I88" s="162"/>
      <c r="J88" s="62"/>
      <c r="K88" s="62"/>
      <c r="L88" s="60"/>
      <c r="M88" s="205"/>
      <c r="N88" s="41"/>
      <c r="O88" s="41"/>
      <c r="P88" s="41"/>
      <c r="Q88" s="41"/>
      <c r="R88" s="41"/>
      <c r="S88" s="41"/>
      <c r="T88" s="77"/>
      <c r="AT88" s="23" t="s">
        <v>132</v>
      </c>
      <c r="AU88" s="23" t="s">
        <v>81</v>
      </c>
    </row>
    <row r="89" spans="2:65" s="1" customFormat="1" ht="25.5" customHeight="1">
      <c r="B89" s="40"/>
      <c r="C89" s="191" t="s">
        <v>329</v>
      </c>
      <c r="D89" s="191" t="s">
        <v>126</v>
      </c>
      <c r="E89" s="192" t="s">
        <v>356</v>
      </c>
      <c r="F89" s="193" t="s">
        <v>342</v>
      </c>
      <c r="G89" s="194" t="s">
        <v>343</v>
      </c>
      <c r="H89" s="195">
        <v>1</v>
      </c>
      <c r="I89" s="196"/>
      <c r="J89" s="197">
        <f>ROUND(I89*H89,2)</f>
        <v>0</v>
      </c>
      <c r="K89" s="193" t="s">
        <v>21</v>
      </c>
      <c r="L89" s="60"/>
      <c r="M89" s="198" t="s">
        <v>21</v>
      </c>
      <c r="N89" s="199" t="s">
        <v>42</v>
      </c>
      <c r="O89" s="41"/>
      <c r="P89" s="200">
        <f>O89*H89</f>
        <v>0</v>
      </c>
      <c r="Q89" s="200">
        <v>0</v>
      </c>
      <c r="R89" s="200">
        <f>Q89*H89</f>
        <v>0</v>
      </c>
      <c r="S89" s="200">
        <v>0</v>
      </c>
      <c r="T89" s="201">
        <f>S89*H89</f>
        <v>0</v>
      </c>
      <c r="AR89" s="23" t="s">
        <v>344</v>
      </c>
      <c r="AT89" s="23" t="s">
        <v>126</v>
      </c>
      <c r="AU89" s="23" t="s">
        <v>81</v>
      </c>
      <c r="AY89" s="23" t="s">
        <v>123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23" t="s">
        <v>79</v>
      </c>
      <c r="BK89" s="202">
        <f>ROUND(I89*H89,2)</f>
        <v>0</v>
      </c>
      <c r="BL89" s="23" t="s">
        <v>344</v>
      </c>
      <c r="BM89" s="23" t="s">
        <v>357</v>
      </c>
    </row>
    <row r="90" spans="2:65" s="1" customFormat="1" ht="108">
      <c r="B90" s="40"/>
      <c r="C90" s="62"/>
      <c r="D90" s="203" t="s">
        <v>132</v>
      </c>
      <c r="E90" s="62"/>
      <c r="F90" s="204" t="s">
        <v>358</v>
      </c>
      <c r="G90" s="62"/>
      <c r="H90" s="62"/>
      <c r="I90" s="162"/>
      <c r="J90" s="62"/>
      <c r="K90" s="62"/>
      <c r="L90" s="60"/>
      <c r="M90" s="205"/>
      <c r="N90" s="41"/>
      <c r="O90" s="41"/>
      <c r="P90" s="41"/>
      <c r="Q90" s="41"/>
      <c r="R90" s="41"/>
      <c r="S90" s="41"/>
      <c r="T90" s="77"/>
      <c r="AT90" s="23" t="s">
        <v>132</v>
      </c>
      <c r="AU90" s="23" t="s">
        <v>81</v>
      </c>
    </row>
    <row r="91" spans="2:65" s="1" customFormat="1" ht="25.5" customHeight="1">
      <c r="B91" s="40"/>
      <c r="C91" s="191" t="s">
        <v>359</v>
      </c>
      <c r="D91" s="191" t="s">
        <v>126</v>
      </c>
      <c r="E91" s="192" t="s">
        <v>360</v>
      </c>
      <c r="F91" s="193" t="s">
        <v>342</v>
      </c>
      <c r="G91" s="194" t="s">
        <v>343</v>
      </c>
      <c r="H91" s="195">
        <v>1</v>
      </c>
      <c r="I91" s="196"/>
      <c r="J91" s="197">
        <f>ROUND(I91*H91,2)</f>
        <v>0</v>
      </c>
      <c r="K91" s="193" t="s">
        <v>21</v>
      </c>
      <c r="L91" s="60"/>
      <c r="M91" s="198" t="s">
        <v>21</v>
      </c>
      <c r="N91" s="199" t="s">
        <v>42</v>
      </c>
      <c r="O91" s="41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23" t="s">
        <v>344</v>
      </c>
      <c r="AT91" s="23" t="s">
        <v>126</v>
      </c>
      <c r="AU91" s="23" t="s">
        <v>81</v>
      </c>
      <c r="AY91" s="23" t="s">
        <v>123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3" t="s">
        <v>79</v>
      </c>
      <c r="BK91" s="202">
        <f>ROUND(I91*H91,2)</f>
        <v>0</v>
      </c>
      <c r="BL91" s="23" t="s">
        <v>344</v>
      </c>
      <c r="BM91" s="23" t="s">
        <v>361</v>
      </c>
    </row>
    <row r="92" spans="2:65" s="1" customFormat="1" ht="108">
      <c r="B92" s="40"/>
      <c r="C92" s="62"/>
      <c r="D92" s="203" t="s">
        <v>132</v>
      </c>
      <c r="E92" s="62"/>
      <c r="F92" s="204" t="s">
        <v>362</v>
      </c>
      <c r="G92" s="62"/>
      <c r="H92" s="62"/>
      <c r="I92" s="162"/>
      <c r="J92" s="62"/>
      <c r="K92" s="62"/>
      <c r="L92" s="60"/>
      <c r="M92" s="205"/>
      <c r="N92" s="41"/>
      <c r="O92" s="41"/>
      <c r="P92" s="41"/>
      <c r="Q92" s="41"/>
      <c r="R92" s="41"/>
      <c r="S92" s="41"/>
      <c r="T92" s="77"/>
      <c r="AT92" s="23" t="s">
        <v>132</v>
      </c>
      <c r="AU92" s="23" t="s">
        <v>81</v>
      </c>
    </row>
    <row r="93" spans="2:65" s="1" customFormat="1" ht="25.5" customHeight="1">
      <c r="B93" s="40"/>
      <c r="C93" s="191" t="s">
        <v>363</v>
      </c>
      <c r="D93" s="191" t="s">
        <v>126</v>
      </c>
      <c r="E93" s="192" t="s">
        <v>364</v>
      </c>
      <c r="F93" s="193" t="s">
        <v>342</v>
      </c>
      <c r="G93" s="194" t="s">
        <v>343</v>
      </c>
      <c r="H93" s="195">
        <v>1</v>
      </c>
      <c r="I93" s="196"/>
      <c r="J93" s="197">
        <f>ROUND(I93*H93,2)</f>
        <v>0</v>
      </c>
      <c r="K93" s="193" t="s">
        <v>21</v>
      </c>
      <c r="L93" s="60"/>
      <c r="M93" s="198" t="s">
        <v>21</v>
      </c>
      <c r="N93" s="199" t="s">
        <v>42</v>
      </c>
      <c r="O93" s="41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23" t="s">
        <v>344</v>
      </c>
      <c r="AT93" s="23" t="s">
        <v>126</v>
      </c>
      <c r="AU93" s="23" t="s">
        <v>81</v>
      </c>
      <c r="AY93" s="23" t="s">
        <v>123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23" t="s">
        <v>79</v>
      </c>
      <c r="BK93" s="202">
        <f>ROUND(I93*H93,2)</f>
        <v>0</v>
      </c>
      <c r="BL93" s="23" t="s">
        <v>344</v>
      </c>
      <c r="BM93" s="23" t="s">
        <v>365</v>
      </c>
    </row>
    <row r="94" spans="2:65" s="1" customFormat="1" ht="108">
      <c r="B94" s="40"/>
      <c r="C94" s="62"/>
      <c r="D94" s="203" t="s">
        <v>132</v>
      </c>
      <c r="E94" s="62"/>
      <c r="F94" s="204" t="s">
        <v>366</v>
      </c>
      <c r="G94" s="62"/>
      <c r="H94" s="62"/>
      <c r="I94" s="162"/>
      <c r="J94" s="62"/>
      <c r="K94" s="62"/>
      <c r="L94" s="60"/>
      <c r="M94" s="205"/>
      <c r="N94" s="41"/>
      <c r="O94" s="41"/>
      <c r="P94" s="41"/>
      <c r="Q94" s="41"/>
      <c r="R94" s="41"/>
      <c r="S94" s="41"/>
      <c r="T94" s="77"/>
      <c r="AT94" s="23" t="s">
        <v>132</v>
      </c>
      <c r="AU94" s="23" t="s">
        <v>81</v>
      </c>
    </row>
    <row r="95" spans="2:65" s="1" customFormat="1" ht="25.5" customHeight="1">
      <c r="B95" s="40"/>
      <c r="C95" s="191" t="s">
        <v>367</v>
      </c>
      <c r="D95" s="191" t="s">
        <v>126</v>
      </c>
      <c r="E95" s="192" t="s">
        <v>368</v>
      </c>
      <c r="F95" s="193" t="s">
        <v>342</v>
      </c>
      <c r="G95" s="194" t="s">
        <v>343</v>
      </c>
      <c r="H95" s="195">
        <v>1</v>
      </c>
      <c r="I95" s="196"/>
      <c r="J95" s="197">
        <f>ROUND(I95*H95,2)</f>
        <v>0</v>
      </c>
      <c r="K95" s="193" t="s">
        <v>21</v>
      </c>
      <c r="L95" s="60"/>
      <c r="M95" s="198" t="s">
        <v>21</v>
      </c>
      <c r="N95" s="199" t="s">
        <v>42</v>
      </c>
      <c r="O95" s="41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23" t="s">
        <v>344</v>
      </c>
      <c r="AT95" s="23" t="s">
        <v>126</v>
      </c>
      <c r="AU95" s="23" t="s">
        <v>81</v>
      </c>
      <c r="AY95" s="23" t="s">
        <v>123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23" t="s">
        <v>79</v>
      </c>
      <c r="BK95" s="202">
        <f>ROUND(I95*H95,2)</f>
        <v>0</v>
      </c>
      <c r="BL95" s="23" t="s">
        <v>344</v>
      </c>
      <c r="BM95" s="23" t="s">
        <v>369</v>
      </c>
    </row>
    <row r="96" spans="2:65" s="1" customFormat="1" ht="108">
      <c r="B96" s="40"/>
      <c r="C96" s="62"/>
      <c r="D96" s="203" t="s">
        <v>132</v>
      </c>
      <c r="E96" s="62"/>
      <c r="F96" s="204" t="s">
        <v>370</v>
      </c>
      <c r="G96" s="62"/>
      <c r="H96" s="62"/>
      <c r="I96" s="162"/>
      <c r="J96" s="62"/>
      <c r="K96" s="62"/>
      <c r="L96" s="60"/>
      <c r="M96" s="205"/>
      <c r="N96" s="41"/>
      <c r="O96" s="41"/>
      <c r="P96" s="41"/>
      <c r="Q96" s="41"/>
      <c r="R96" s="41"/>
      <c r="S96" s="41"/>
      <c r="T96" s="77"/>
      <c r="AT96" s="23" t="s">
        <v>132</v>
      </c>
      <c r="AU96" s="23" t="s">
        <v>81</v>
      </c>
    </row>
    <row r="97" spans="2:65" s="1" customFormat="1" ht="25.5" customHeight="1">
      <c r="B97" s="40"/>
      <c r="C97" s="191" t="s">
        <v>290</v>
      </c>
      <c r="D97" s="191" t="s">
        <v>126</v>
      </c>
      <c r="E97" s="192" t="s">
        <v>371</v>
      </c>
      <c r="F97" s="193" t="s">
        <v>342</v>
      </c>
      <c r="G97" s="194" t="s">
        <v>343</v>
      </c>
      <c r="H97" s="195">
        <v>1</v>
      </c>
      <c r="I97" s="196"/>
      <c r="J97" s="197">
        <f>ROUND(I97*H97,2)</f>
        <v>0</v>
      </c>
      <c r="K97" s="193" t="s">
        <v>21</v>
      </c>
      <c r="L97" s="60"/>
      <c r="M97" s="198" t="s">
        <v>21</v>
      </c>
      <c r="N97" s="199" t="s">
        <v>42</v>
      </c>
      <c r="O97" s="41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AR97" s="23" t="s">
        <v>344</v>
      </c>
      <c r="AT97" s="23" t="s">
        <v>126</v>
      </c>
      <c r="AU97" s="23" t="s">
        <v>81</v>
      </c>
      <c r="AY97" s="23" t="s">
        <v>123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23" t="s">
        <v>79</v>
      </c>
      <c r="BK97" s="202">
        <f>ROUND(I97*H97,2)</f>
        <v>0</v>
      </c>
      <c r="BL97" s="23" t="s">
        <v>344</v>
      </c>
      <c r="BM97" s="23" t="s">
        <v>372</v>
      </c>
    </row>
    <row r="98" spans="2:65" s="1" customFormat="1" ht="108">
      <c r="B98" s="40"/>
      <c r="C98" s="62"/>
      <c r="D98" s="203" t="s">
        <v>132</v>
      </c>
      <c r="E98" s="62"/>
      <c r="F98" s="204" t="s">
        <v>373</v>
      </c>
      <c r="G98" s="62"/>
      <c r="H98" s="62"/>
      <c r="I98" s="162"/>
      <c r="J98" s="62"/>
      <c r="K98" s="62"/>
      <c r="L98" s="60"/>
      <c r="M98" s="205"/>
      <c r="N98" s="41"/>
      <c r="O98" s="41"/>
      <c r="P98" s="41"/>
      <c r="Q98" s="41"/>
      <c r="R98" s="41"/>
      <c r="S98" s="41"/>
      <c r="T98" s="77"/>
      <c r="AT98" s="23" t="s">
        <v>132</v>
      </c>
      <c r="AU98" s="23" t="s">
        <v>81</v>
      </c>
    </row>
    <row r="99" spans="2:65" s="1" customFormat="1" ht="25.5" customHeight="1">
      <c r="B99" s="40"/>
      <c r="C99" s="191" t="s">
        <v>81</v>
      </c>
      <c r="D99" s="191" t="s">
        <v>126</v>
      </c>
      <c r="E99" s="192" t="s">
        <v>374</v>
      </c>
      <c r="F99" s="193" t="s">
        <v>342</v>
      </c>
      <c r="G99" s="194" t="s">
        <v>343</v>
      </c>
      <c r="H99" s="195">
        <v>1</v>
      </c>
      <c r="I99" s="196"/>
      <c r="J99" s="197">
        <f>ROUND(I99*H99,2)</f>
        <v>0</v>
      </c>
      <c r="K99" s="193" t="s">
        <v>21</v>
      </c>
      <c r="L99" s="60"/>
      <c r="M99" s="198" t="s">
        <v>21</v>
      </c>
      <c r="N99" s="199" t="s">
        <v>42</v>
      </c>
      <c r="O99" s="41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23" t="s">
        <v>344</v>
      </c>
      <c r="AT99" s="23" t="s">
        <v>126</v>
      </c>
      <c r="AU99" s="23" t="s">
        <v>81</v>
      </c>
      <c r="AY99" s="23" t="s">
        <v>123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23" t="s">
        <v>79</v>
      </c>
      <c r="BK99" s="202">
        <f>ROUND(I99*H99,2)</f>
        <v>0</v>
      </c>
      <c r="BL99" s="23" t="s">
        <v>344</v>
      </c>
      <c r="BM99" s="23" t="s">
        <v>375</v>
      </c>
    </row>
    <row r="100" spans="2:65" s="1" customFormat="1" ht="108">
      <c r="B100" s="40"/>
      <c r="C100" s="62"/>
      <c r="D100" s="203" t="s">
        <v>132</v>
      </c>
      <c r="E100" s="62"/>
      <c r="F100" s="204" t="s">
        <v>376</v>
      </c>
      <c r="G100" s="62"/>
      <c r="H100" s="62"/>
      <c r="I100" s="162"/>
      <c r="J100" s="62"/>
      <c r="K100" s="62"/>
      <c r="L100" s="60"/>
      <c r="M100" s="205"/>
      <c r="N100" s="41"/>
      <c r="O100" s="41"/>
      <c r="P100" s="41"/>
      <c r="Q100" s="41"/>
      <c r="R100" s="41"/>
      <c r="S100" s="41"/>
      <c r="T100" s="77"/>
      <c r="AT100" s="23" t="s">
        <v>132</v>
      </c>
      <c r="AU100" s="23" t="s">
        <v>81</v>
      </c>
    </row>
    <row r="101" spans="2:65" s="1" customFormat="1" ht="25.5" customHeight="1">
      <c r="B101" s="40"/>
      <c r="C101" s="191" t="s">
        <v>138</v>
      </c>
      <c r="D101" s="191" t="s">
        <v>126</v>
      </c>
      <c r="E101" s="192" t="s">
        <v>377</v>
      </c>
      <c r="F101" s="193" t="s">
        <v>342</v>
      </c>
      <c r="G101" s="194" t="s">
        <v>343</v>
      </c>
      <c r="H101" s="195">
        <v>1</v>
      </c>
      <c r="I101" s="196"/>
      <c r="J101" s="197">
        <f>ROUND(I101*H101,2)</f>
        <v>0</v>
      </c>
      <c r="K101" s="193" t="s">
        <v>21</v>
      </c>
      <c r="L101" s="60"/>
      <c r="M101" s="198" t="s">
        <v>21</v>
      </c>
      <c r="N101" s="199" t="s">
        <v>42</v>
      </c>
      <c r="O101" s="41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23" t="s">
        <v>344</v>
      </c>
      <c r="AT101" s="23" t="s">
        <v>126</v>
      </c>
      <c r="AU101" s="23" t="s">
        <v>81</v>
      </c>
      <c r="AY101" s="23" t="s">
        <v>123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23" t="s">
        <v>79</v>
      </c>
      <c r="BK101" s="202">
        <f>ROUND(I101*H101,2)</f>
        <v>0</v>
      </c>
      <c r="BL101" s="23" t="s">
        <v>344</v>
      </c>
      <c r="BM101" s="23" t="s">
        <v>378</v>
      </c>
    </row>
    <row r="102" spans="2:65" s="1" customFormat="1" ht="108">
      <c r="B102" s="40"/>
      <c r="C102" s="62"/>
      <c r="D102" s="203" t="s">
        <v>132</v>
      </c>
      <c r="E102" s="62"/>
      <c r="F102" s="204" t="s">
        <v>379</v>
      </c>
      <c r="G102" s="62"/>
      <c r="H102" s="62"/>
      <c r="I102" s="162"/>
      <c r="J102" s="62"/>
      <c r="K102" s="62"/>
      <c r="L102" s="60"/>
      <c r="M102" s="205"/>
      <c r="N102" s="41"/>
      <c r="O102" s="41"/>
      <c r="P102" s="41"/>
      <c r="Q102" s="41"/>
      <c r="R102" s="41"/>
      <c r="S102" s="41"/>
      <c r="T102" s="77"/>
      <c r="AT102" s="23" t="s">
        <v>132</v>
      </c>
      <c r="AU102" s="23" t="s">
        <v>81</v>
      </c>
    </row>
    <row r="103" spans="2:65" s="1" customFormat="1" ht="25.5" customHeight="1">
      <c r="B103" s="40"/>
      <c r="C103" s="191" t="s">
        <v>130</v>
      </c>
      <c r="D103" s="191" t="s">
        <v>126</v>
      </c>
      <c r="E103" s="192" t="s">
        <v>380</v>
      </c>
      <c r="F103" s="193" t="s">
        <v>342</v>
      </c>
      <c r="G103" s="194" t="s">
        <v>343</v>
      </c>
      <c r="H103" s="195">
        <v>1</v>
      </c>
      <c r="I103" s="196"/>
      <c r="J103" s="197">
        <f>ROUND(I103*H103,2)</f>
        <v>0</v>
      </c>
      <c r="K103" s="193" t="s">
        <v>21</v>
      </c>
      <c r="L103" s="60"/>
      <c r="M103" s="198" t="s">
        <v>21</v>
      </c>
      <c r="N103" s="199" t="s">
        <v>42</v>
      </c>
      <c r="O103" s="41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AR103" s="23" t="s">
        <v>344</v>
      </c>
      <c r="AT103" s="23" t="s">
        <v>126</v>
      </c>
      <c r="AU103" s="23" t="s">
        <v>81</v>
      </c>
      <c r="AY103" s="23" t="s">
        <v>123</v>
      </c>
      <c r="BE103" s="202">
        <f>IF(N103="základní",J103,0)</f>
        <v>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23" t="s">
        <v>79</v>
      </c>
      <c r="BK103" s="202">
        <f>ROUND(I103*H103,2)</f>
        <v>0</v>
      </c>
      <c r="BL103" s="23" t="s">
        <v>344</v>
      </c>
      <c r="BM103" s="23" t="s">
        <v>381</v>
      </c>
    </row>
    <row r="104" spans="2:65" s="1" customFormat="1" ht="108">
      <c r="B104" s="40"/>
      <c r="C104" s="62"/>
      <c r="D104" s="203" t="s">
        <v>132</v>
      </c>
      <c r="E104" s="62"/>
      <c r="F104" s="204" t="s">
        <v>382</v>
      </c>
      <c r="G104" s="62"/>
      <c r="H104" s="62"/>
      <c r="I104" s="162"/>
      <c r="J104" s="62"/>
      <c r="K104" s="62"/>
      <c r="L104" s="60"/>
      <c r="M104" s="205"/>
      <c r="N104" s="41"/>
      <c r="O104" s="41"/>
      <c r="P104" s="41"/>
      <c r="Q104" s="41"/>
      <c r="R104" s="41"/>
      <c r="S104" s="41"/>
      <c r="T104" s="77"/>
      <c r="AT104" s="23" t="s">
        <v>132</v>
      </c>
      <c r="AU104" s="23" t="s">
        <v>81</v>
      </c>
    </row>
    <row r="105" spans="2:65" s="1" customFormat="1" ht="25.5" customHeight="1">
      <c r="B105" s="40"/>
      <c r="C105" s="191" t="s">
        <v>147</v>
      </c>
      <c r="D105" s="191" t="s">
        <v>126</v>
      </c>
      <c r="E105" s="192" t="s">
        <v>383</v>
      </c>
      <c r="F105" s="193" t="s">
        <v>342</v>
      </c>
      <c r="G105" s="194" t="s">
        <v>343</v>
      </c>
      <c r="H105" s="195">
        <v>1</v>
      </c>
      <c r="I105" s="196"/>
      <c r="J105" s="197">
        <f>ROUND(I105*H105,2)</f>
        <v>0</v>
      </c>
      <c r="K105" s="193" t="s">
        <v>21</v>
      </c>
      <c r="L105" s="60"/>
      <c r="M105" s="198" t="s">
        <v>21</v>
      </c>
      <c r="N105" s="199" t="s">
        <v>42</v>
      </c>
      <c r="O105" s="41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23" t="s">
        <v>344</v>
      </c>
      <c r="AT105" s="23" t="s">
        <v>126</v>
      </c>
      <c r="AU105" s="23" t="s">
        <v>81</v>
      </c>
      <c r="AY105" s="23" t="s">
        <v>123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23" t="s">
        <v>79</v>
      </c>
      <c r="BK105" s="202">
        <f>ROUND(I105*H105,2)</f>
        <v>0</v>
      </c>
      <c r="BL105" s="23" t="s">
        <v>344</v>
      </c>
      <c r="BM105" s="23" t="s">
        <v>384</v>
      </c>
    </row>
    <row r="106" spans="2:65" s="1" customFormat="1" ht="108">
      <c r="B106" s="40"/>
      <c r="C106" s="62"/>
      <c r="D106" s="203" t="s">
        <v>132</v>
      </c>
      <c r="E106" s="62"/>
      <c r="F106" s="204" t="s">
        <v>385</v>
      </c>
      <c r="G106" s="62"/>
      <c r="H106" s="62"/>
      <c r="I106" s="162"/>
      <c r="J106" s="62"/>
      <c r="K106" s="62"/>
      <c r="L106" s="60"/>
      <c r="M106" s="205"/>
      <c r="N106" s="41"/>
      <c r="O106" s="41"/>
      <c r="P106" s="41"/>
      <c r="Q106" s="41"/>
      <c r="R106" s="41"/>
      <c r="S106" s="41"/>
      <c r="T106" s="77"/>
      <c r="AT106" s="23" t="s">
        <v>132</v>
      </c>
      <c r="AU106" s="23" t="s">
        <v>81</v>
      </c>
    </row>
    <row r="107" spans="2:65" s="1" customFormat="1" ht="25.5" customHeight="1">
      <c r="B107" s="40"/>
      <c r="C107" s="191" t="s">
        <v>153</v>
      </c>
      <c r="D107" s="191" t="s">
        <v>126</v>
      </c>
      <c r="E107" s="192" t="s">
        <v>386</v>
      </c>
      <c r="F107" s="193" t="s">
        <v>342</v>
      </c>
      <c r="G107" s="194" t="s">
        <v>343</v>
      </c>
      <c r="H107" s="195">
        <v>1</v>
      </c>
      <c r="I107" s="196"/>
      <c r="J107" s="197">
        <f>ROUND(I107*H107,2)</f>
        <v>0</v>
      </c>
      <c r="K107" s="193" t="s">
        <v>21</v>
      </c>
      <c r="L107" s="60"/>
      <c r="M107" s="198" t="s">
        <v>21</v>
      </c>
      <c r="N107" s="199" t="s">
        <v>42</v>
      </c>
      <c r="O107" s="41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23" t="s">
        <v>344</v>
      </c>
      <c r="AT107" s="23" t="s">
        <v>126</v>
      </c>
      <c r="AU107" s="23" t="s">
        <v>81</v>
      </c>
      <c r="AY107" s="23" t="s">
        <v>123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23" t="s">
        <v>79</v>
      </c>
      <c r="BK107" s="202">
        <f>ROUND(I107*H107,2)</f>
        <v>0</v>
      </c>
      <c r="BL107" s="23" t="s">
        <v>344</v>
      </c>
      <c r="BM107" s="23" t="s">
        <v>387</v>
      </c>
    </row>
    <row r="108" spans="2:65" s="1" customFormat="1" ht="108">
      <c r="B108" s="40"/>
      <c r="C108" s="62"/>
      <c r="D108" s="203" t="s">
        <v>132</v>
      </c>
      <c r="E108" s="62"/>
      <c r="F108" s="204" t="s">
        <v>388</v>
      </c>
      <c r="G108" s="62"/>
      <c r="H108" s="62"/>
      <c r="I108" s="162"/>
      <c r="J108" s="62"/>
      <c r="K108" s="62"/>
      <c r="L108" s="60"/>
      <c r="M108" s="205"/>
      <c r="N108" s="41"/>
      <c r="O108" s="41"/>
      <c r="P108" s="41"/>
      <c r="Q108" s="41"/>
      <c r="R108" s="41"/>
      <c r="S108" s="41"/>
      <c r="T108" s="77"/>
      <c r="AT108" s="23" t="s">
        <v>132</v>
      </c>
      <c r="AU108" s="23" t="s">
        <v>81</v>
      </c>
    </row>
    <row r="109" spans="2:65" s="1" customFormat="1" ht="25.5" customHeight="1">
      <c r="B109" s="40"/>
      <c r="C109" s="191" t="s">
        <v>158</v>
      </c>
      <c r="D109" s="191" t="s">
        <v>126</v>
      </c>
      <c r="E109" s="192" t="s">
        <v>389</v>
      </c>
      <c r="F109" s="193" t="s">
        <v>342</v>
      </c>
      <c r="G109" s="194" t="s">
        <v>343</v>
      </c>
      <c r="H109" s="195">
        <v>1</v>
      </c>
      <c r="I109" s="196"/>
      <c r="J109" s="197">
        <f>ROUND(I109*H109,2)</f>
        <v>0</v>
      </c>
      <c r="K109" s="193" t="s">
        <v>21</v>
      </c>
      <c r="L109" s="60"/>
      <c r="M109" s="198" t="s">
        <v>21</v>
      </c>
      <c r="N109" s="199" t="s">
        <v>42</v>
      </c>
      <c r="O109" s="41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23" t="s">
        <v>344</v>
      </c>
      <c r="AT109" s="23" t="s">
        <v>126</v>
      </c>
      <c r="AU109" s="23" t="s">
        <v>81</v>
      </c>
      <c r="AY109" s="23" t="s">
        <v>123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23" t="s">
        <v>79</v>
      </c>
      <c r="BK109" s="202">
        <f>ROUND(I109*H109,2)</f>
        <v>0</v>
      </c>
      <c r="BL109" s="23" t="s">
        <v>344</v>
      </c>
      <c r="BM109" s="23" t="s">
        <v>390</v>
      </c>
    </row>
    <row r="110" spans="2:65" s="1" customFormat="1" ht="108">
      <c r="B110" s="40"/>
      <c r="C110" s="62"/>
      <c r="D110" s="203" t="s">
        <v>132</v>
      </c>
      <c r="E110" s="62"/>
      <c r="F110" s="204" t="s">
        <v>391</v>
      </c>
      <c r="G110" s="62"/>
      <c r="H110" s="62"/>
      <c r="I110" s="162"/>
      <c r="J110" s="62"/>
      <c r="K110" s="62"/>
      <c r="L110" s="60"/>
      <c r="M110" s="205"/>
      <c r="N110" s="41"/>
      <c r="O110" s="41"/>
      <c r="P110" s="41"/>
      <c r="Q110" s="41"/>
      <c r="R110" s="41"/>
      <c r="S110" s="41"/>
      <c r="T110" s="77"/>
      <c r="AT110" s="23" t="s">
        <v>132</v>
      </c>
      <c r="AU110" s="23" t="s">
        <v>81</v>
      </c>
    </row>
    <row r="111" spans="2:65" s="1" customFormat="1" ht="25.5" customHeight="1">
      <c r="B111" s="40"/>
      <c r="C111" s="191" t="s">
        <v>163</v>
      </c>
      <c r="D111" s="191" t="s">
        <v>126</v>
      </c>
      <c r="E111" s="192" t="s">
        <v>392</v>
      </c>
      <c r="F111" s="193" t="s">
        <v>342</v>
      </c>
      <c r="G111" s="194" t="s">
        <v>343</v>
      </c>
      <c r="H111" s="195">
        <v>1</v>
      </c>
      <c r="I111" s="196"/>
      <c r="J111" s="197">
        <f>ROUND(I111*H111,2)</f>
        <v>0</v>
      </c>
      <c r="K111" s="193" t="s">
        <v>21</v>
      </c>
      <c r="L111" s="60"/>
      <c r="M111" s="198" t="s">
        <v>21</v>
      </c>
      <c r="N111" s="199" t="s">
        <v>42</v>
      </c>
      <c r="O111" s="41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AR111" s="23" t="s">
        <v>344</v>
      </c>
      <c r="AT111" s="23" t="s">
        <v>126</v>
      </c>
      <c r="AU111" s="23" t="s">
        <v>81</v>
      </c>
      <c r="AY111" s="23" t="s">
        <v>123</v>
      </c>
      <c r="BE111" s="202">
        <f>IF(N111="základní",J111,0)</f>
        <v>0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23" t="s">
        <v>79</v>
      </c>
      <c r="BK111" s="202">
        <f>ROUND(I111*H111,2)</f>
        <v>0</v>
      </c>
      <c r="BL111" s="23" t="s">
        <v>344</v>
      </c>
      <c r="BM111" s="23" t="s">
        <v>393</v>
      </c>
    </row>
    <row r="112" spans="2:65" s="1" customFormat="1" ht="108">
      <c r="B112" s="40"/>
      <c r="C112" s="62"/>
      <c r="D112" s="203" t="s">
        <v>132</v>
      </c>
      <c r="E112" s="62"/>
      <c r="F112" s="204" t="s">
        <v>394</v>
      </c>
      <c r="G112" s="62"/>
      <c r="H112" s="62"/>
      <c r="I112" s="162"/>
      <c r="J112" s="62"/>
      <c r="K112" s="62"/>
      <c r="L112" s="60"/>
      <c r="M112" s="205"/>
      <c r="N112" s="41"/>
      <c r="O112" s="41"/>
      <c r="P112" s="41"/>
      <c r="Q112" s="41"/>
      <c r="R112" s="41"/>
      <c r="S112" s="41"/>
      <c r="T112" s="77"/>
      <c r="AT112" s="23" t="s">
        <v>132</v>
      </c>
      <c r="AU112" s="23" t="s">
        <v>81</v>
      </c>
    </row>
    <row r="113" spans="2:65" s="1" customFormat="1" ht="25.5" customHeight="1">
      <c r="B113" s="40"/>
      <c r="C113" s="191" t="s">
        <v>124</v>
      </c>
      <c r="D113" s="191" t="s">
        <v>126</v>
      </c>
      <c r="E113" s="192" t="s">
        <v>395</v>
      </c>
      <c r="F113" s="193" t="s">
        <v>342</v>
      </c>
      <c r="G113" s="194" t="s">
        <v>343</v>
      </c>
      <c r="H113" s="195">
        <v>1</v>
      </c>
      <c r="I113" s="196"/>
      <c r="J113" s="197">
        <f>ROUND(I113*H113,2)</f>
        <v>0</v>
      </c>
      <c r="K113" s="193" t="s">
        <v>21</v>
      </c>
      <c r="L113" s="60"/>
      <c r="M113" s="198" t="s">
        <v>21</v>
      </c>
      <c r="N113" s="199" t="s">
        <v>42</v>
      </c>
      <c r="O113" s="41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AR113" s="23" t="s">
        <v>344</v>
      </c>
      <c r="AT113" s="23" t="s">
        <v>126</v>
      </c>
      <c r="AU113" s="23" t="s">
        <v>81</v>
      </c>
      <c r="AY113" s="23" t="s">
        <v>123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23" t="s">
        <v>79</v>
      </c>
      <c r="BK113" s="202">
        <f>ROUND(I113*H113,2)</f>
        <v>0</v>
      </c>
      <c r="BL113" s="23" t="s">
        <v>344</v>
      </c>
      <c r="BM113" s="23" t="s">
        <v>396</v>
      </c>
    </row>
    <row r="114" spans="2:65" s="1" customFormat="1" ht="108">
      <c r="B114" s="40"/>
      <c r="C114" s="62"/>
      <c r="D114" s="203" t="s">
        <v>132</v>
      </c>
      <c r="E114" s="62"/>
      <c r="F114" s="204" t="s">
        <v>397</v>
      </c>
      <c r="G114" s="62"/>
      <c r="H114" s="62"/>
      <c r="I114" s="162"/>
      <c r="J114" s="62"/>
      <c r="K114" s="62"/>
      <c r="L114" s="60"/>
      <c r="M114" s="205"/>
      <c r="N114" s="41"/>
      <c r="O114" s="41"/>
      <c r="P114" s="41"/>
      <c r="Q114" s="41"/>
      <c r="R114" s="41"/>
      <c r="S114" s="41"/>
      <c r="T114" s="77"/>
      <c r="AT114" s="23" t="s">
        <v>132</v>
      </c>
      <c r="AU114" s="23" t="s">
        <v>81</v>
      </c>
    </row>
    <row r="115" spans="2:65" s="1" customFormat="1" ht="25.5" customHeight="1">
      <c r="B115" s="40"/>
      <c r="C115" s="191" t="s">
        <v>170</v>
      </c>
      <c r="D115" s="191" t="s">
        <v>126</v>
      </c>
      <c r="E115" s="192" t="s">
        <v>398</v>
      </c>
      <c r="F115" s="193" t="s">
        <v>342</v>
      </c>
      <c r="G115" s="194" t="s">
        <v>343</v>
      </c>
      <c r="H115" s="195">
        <v>1</v>
      </c>
      <c r="I115" s="196"/>
      <c r="J115" s="197">
        <f>ROUND(I115*H115,2)</f>
        <v>0</v>
      </c>
      <c r="K115" s="193" t="s">
        <v>21</v>
      </c>
      <c r="L115" s="60"/>
      <c r="M115" s="198" t="s">
        <v>21</v>
      </c>
      <c r="N115" s="199" t="s">
        <v>42</v>
      </c>
      <c r="O115" s="41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AR115" s="23" t="s">
        <v>344</v>
      </c>
      <c r="AT115" s="23" t="s">
        <v>126</v>
      </c>
      <c r="AU115" s="23" t="s">
        <v>81</v>
      </c>
      <c r="AY115" s="23" t="s">
        <v>123</v>
      </c>
      <c r="BE115" s="202">
        <f>IF(N115="základní",J115,0)</f>
        <v>0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23" t="s">
        <v>79</v>
      </c>
      <c r="BK115" s="202">
        <f>ROUND(I115*H115,2)</f>
        <v>0</v>
      </c>
      <c r="BL115" s="23" t="s">
        <v>344</v>
      </c>
      <c r="BM115" s="23" t="s">
        <v>399</v>
      </c>
    </row>
    <row r="116" spans="2:65" s="1" customFormat="1" ht="108">
      <c r="B116" s="40"/>
      <c r="C116" s="62"/>
      <c r="D116" s="203" t="s">
        <v>132</v>
      </c>
      <c r="E116" s="62"/>
      <c r="F116" s="204" t="s">
        <v>400</v>
      </c>
      <c r="G116" s="62"/>
      <c r="H116" s="62"/>
      <c r="I116" s="162"/>
      <c r="J116" s="62"/>
      <c r="K116" s="62"/>
      <c r="L116" s="60"/>
      <c r="M116" s="205"/>
      <c r="N116" s="41"/>
      <c r="O116" s="41"/>
      <c r="P116" s="41"/>
      <c r="Q116" s="41"/>
      <c r="R116" s="41"/>
      <c r="S116" s="41"/>
      <c r="T116" s="77"/>
      <c r="AT116" s="23" t="s">
        <v>132</v>
      </c>
      <c r="AU116" s="23" t="s">
        <v>81</v>
      </c>
    </row>
    <row r="117" spans="2:65" s="1" customFormat="1" ht="25.5" customHeight="1">
      <c r="B117" s="40"/>
      <c r="C117" s="191" t="s">
        <v>174</v>
      </c>
      <c r="D117" s="191" t="s">
        <v>126</v>
      </c>
      <c r="E117" s="192" t="s">
        <v>401</v>
      </c>
      <c r="F117" s="193" t="s">
        <v>342</v>
      </c>
      <c r="G117" s="194" t="s">
        <v>343</v>
      </c>
      <c r="H117" s="195">
        <v>1</v>
      </c>
      <c r="I117" s="196"/>
      <c r="J117" s="197">
        <f>ROUND(I117*H117,2)</f>
        <v>0</v>
      </c>
      <c r="K117" s="193" t="s">
        <v>21</v>
      </c>
      <c r="L117" s="60"/>
      <c r="M117" s="198" t="s">
        <v>21</v>
      </c>
      <c r="N117" s="199" t="s">
        <v>42</v>
      </c>
      <c r="O117" s="41"/>
      <c r="P117" s="200">
        <f>O117*H117</f>
        <v>0</v>
      </c>
      <c r="Q117" s="200">
        <v>0</v>
      </c>
      <c r="R117" s="200">
        <f>Q117*H117</f>
        <v>0</v>
      </c>
      <c r="S117" s="200">
        <v>0</v>
      </c>
      <c r="T117" s="201">
        <f>S117*H117</f>
        <v>0</v>
      </c>
      <c r="AR117" s="23" t="s">
        <v>344</v>
      </c>
      <c r="AT117" s="23" t="s">
        <v>126</v>
      </c>
      <c r="AU117" s="23" t="s">
        <v>81</v>
      </c>
      <c r="AY117" s="23" t="s">
        <v>123</v>
      </c>
      <c r="BE117" s="202">
        <f>IF(N117="základní",J117,0)</f>
        <v>0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23" t="s">
        <v>79</v>
      </c>
      <c r="BK117" s="202">
        <f>ROUND(I117*H117,2)</f>
        <v>0</v>
      </c>
      <c r="BL117" s="23" t="s">
        <v>344</v>
      </c>
      <c r="BM117" s="23" t="s">
        <v>402</v>
      </c>
    </row>
    <row r="118" spans="2:65" s="1" customFormat="1" ht="108">
      <c r="B118" s="40"/>
      <c r="C118" s="62"/>
      <c r="D118" s="203" t="s">
        <v>132</v>
      </c>
      <c r="E118" s="62"/>
      <c r="F118" s="204" t="s">
        <v>403</v>
      </c>
      <c r="G118" s="62"/>
      <c r="H118" s="62"/>
      <c r="I118" s="162"/>
      <c r="J118" s="62"/>
      <c r="K118" s="62"/>
      <c r="L118" s="60"/>
      <c r="M118" s="205"/>
      <c r="N118" s="41"/>
      <c r="O118" s="41"/>
      <c r="P118" s="41"/>
      <c r="Q118" s="41"/>
      <c r="R118" s="41"/>
      <c r="S118" s="41"/>
      <c r="T118" s="77"/>
      <c r="AT118" s="23" t="s">
        <v>132</v>
      </c>
      <c r="AU118" s="23" t="s">
        <v>81</v>
      </c>
    </row>
    <row r="119" spans="2:65" s="1" customFormat="1" ht="25.5" customHeight="1">
      <c r="B119" s="40"/>
      <c r="C119" s="191" t="s">
        <v>184</v>
      </c>
      <c r="D119" s="191" t="s">
        <v>126</v>
      </c>
      <c r="E119" s="192" t="s">
        <v>404</v>
      </c>
      <c r="F119" s="193" t="s">
        <v>342</v>
      </c>
      <c r="G119" s="194" t="s">
        <v>343</v>
      </c>
      <c r="H119" s="195">
        <v>1</v>
      </c>
      <c r="I119" s="196"/>
      <c r="J119" s="197">
        <f>ROUND(I119*H119,2)</f>
        <v>0</v>
      </c>
      <c r="K119" s="193" t="s">
        <v>21</v>
      </c>
      <c r="L119" s="60"/>
      <c r="M119" s="198" t="s">
        <v>21</v>
      </c>
      <c r="N119" s="199" t="s">
        <v>42</v>
      </c>
      <c r="O119" s="41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AR119" s="23" t="s">
        <v>344</v>
      </c>
      <c r="AT119" s="23" t="s">
        <v>126</v>
      </c>
      <c r="AU119" s="23" t="s">
        <v>81</v>
      </c>
      <c r="AY119" s="23" t="s">
        <v>123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23" t="s">
        <v>79</v>
      </c>
      <c r="BK119" s="202">
        <f>ROUND(I119*H119,2)</f>
        <v>0</v>
      </c>
      <c r="BL119" s="23" t="s">
        <v>344</v>
      </c>
      <c r="BM119" s="23" t="s">
        <v>405</v>
      </c>
    </row>
    <row r="120" spans="2:65" s="1" customFormat="1" ht="108">
      <c r="B120" s="40"/>
      <c r="C120" s="62"/>
      <c r="D120" s="203" t="s">
        <v>132</v>
      </c>
      <c r="E120" s="62"/>
      <c r="F120" s="204" t="s">
        <v>406</v>
      </c>
      <c r="G120" s="62"/>
      <c r="H120" s="62"/>
      <c r="I120" s="162"/>
      <c r="J120" s="62"/>
      <c r="K120" s="62"/>
      <c r="L120" s="60"/>
      <c r="M120" s="205"/>
      <c r="N120" s="41"/>
      <c r="O120" s="41"/>
      <c r="P120" s="41"/>
      <c r="Q120" s="41"/>
      <c r="R120" s="41"/>
      <c r="S120" s="41"/>
      <c r="T120" s="77"/>
      <c r="AT120" s="23" t="s">
        <v>132</v>
      </c>
      <c r="AU120" s="23" t="s">
        <v>81</v>
      </c>
    </row>
    <row r="121" spans="2:65" s="1" customFormat="1" ht="25.5" customHeight="1">
      <c r="B121" s="40"/>
      <c r="C121" s="191" t="s">
        <v>188</v>
      </c>
      <c r="D121" s="191" t="s">
        <v>126</v>
      </c>
      <c r="E121" s="192" t="s">
        <v>407</v>
      </c>
      <c r="F121" s="193" t="s">
        <v>342</v>
      </c>
      <c r="G121" s="194" t="s">
        <v>343</v>
      </c>
      <c r="H121" s="195">
        <v>1</v>
      </c>
      <c r="I121" s="196"/>
      <c r="J121" s="197">
        <f>ROUND(I121*H121,2)</f>
        <v>0</v>
      </c>
      <c r="K121" s="193" t="s">
        <v>21</v>
      </c>
      <c r="L121" s="60"/>
      <c r="M121" s="198" t="s">
        <v>21</v>
      </c>
      <c r="N121" s="199" t="s">
        <v>42</v>
      </c>
      <c r="O121" s="41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23" t="s">
        <v>344</v>
      </c>
      <c r="AT121" s="23" t="s">
        <v>126</v>
      </c>
      <c r="AU121" s="23" t="s">
        <v>81</v>
      </c>
      <c r="AY121" s="23" t="s">
        <v>123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23" t="s">
        <v>79</v>
      </c>
      <c r="BK121" s="202">
        <f>ROUND(I121*H121,2)</f>
        <v>0</v>
      </c>
      <c r="BL121" s="23" t="s">
        <v>344</v>
      </c>
      <c r="BM121" s="23" t="s">
        <v>408</v>
      </c>
    </row>
    <row r="122" spans="2:65" s="1" customFormat="1" ht="108">
      <c r="B122" s="40"/>
      <c r="C122" s="62"/>
      <c r="D122" s="203" t="s">
        <v>132</v>
      </c>
      <c r="E122" s="62"/>
      <c r="F122" s="204" t="s">
        <v>409</v>
      </c>
      <c r="G122" s="62"/>
      <c r="H122" s="62"/>
      <c r="I122" s="162"/>
      <c r="J122" s="62"/>
      <c r="K122" s="62"/>
      <c r="L122" s="60"/>
      <c r="M122" s="205"/>
      <c r="N122" s="41"/>
      <c r="O122" s="41"/>
      <c r="P122" s="41"/>
      <c r="Q122" s="41"/>
      <c r="R122" s="41"/>
      <c r="S122" s="41"/>
      <c r="T122" s="77"/>
      <c r="AT122" s="23" t="s">
        <v>132</v>
      </c>
      <c r="AU122" s="23" t="s">
        <v>81</v>
      </c>
    </row>
    <row r="123" spans="2:65" s="1" customFormat="1" ht="25.5" customHeight="1">
      <c r="B123" s="40"/>
      <c r="C123" s="191" t="s">
        <v>10</v>
      </c>
      <c r="D123" s="191" t="s">
        <v>126</v>
      </c>
      <c r="E123" s="192" t="s">
        <v>410</v>
      </c>
      <c r="F123" s="193" t="s">
        <v>342</v>
      </c>
      <c r="G123" s="194" t="s">
        <v>343</v>
      </c>
      <c r="H123" s="195">
        <v>1</v>
      </c>
      <c r="I123" s="196"/>
      <c r="J123" s="197">
        <f>ROUND(I123*H123,2)</f>
        <v>0</v>
      </c>
      <c r="K123" s="193" t="s">
        <v>21</v>
      </c>
      <c r="L123" s="60"/>
      <c r="M123" s="198" t="s">
        <v>21</v>
      </c>
      <c r="N123" s="199" t="s">
        <v>42</v>
      </c>
      <c r="O123" s="41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AR123" s="23" t="s">
        <v>344</v>
      </c>
      <c r="AT123" s="23" t="s">
        <v>126</v>
      </c>
      <c r="AU123" s="23" t="s">
        <v>81</v>
      </c>
      <c r="AY123" s="23" t="s">
        <v>123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23" t="s">
        <v>79</v>
      </c>
      <c r="BK123" s="202">
        <f>ROUND(I123*H123,2)</f>
        <v>0</v>
      </c>
      <c r="BL123" s="23" t="s">
        <v>344</v>
      </c>
      <c r="BM123" s="23" t="s">
        <v>411</v>
      </c>
    </row>
    <row r="124" spans="2:65" s="1" customFormat="1" ht="108">
      <c r="B124" s="40"/>
      <c r="C124" s="62"/>
      <c r="D124" s="203" t="s">
        <v>132</v>
      </c>
      <c r="E124" s="62"/>
      <c r="F124" s="204" t="s">
        <v>412</v>
      </c>
      <c r="G124" s="62"/>
      <c r="H124" s="62"/>
      <c r="I124" s="162"/>
      <c r="J124" s="62"/>
      <c r="K124" s="62"/>
      <c r="L124" s="60"/>
      <c r="M124" s="205"/>
      <c r="N124" s="41"/>
      <c r="O124" s="41"/>
      <c r="P124" s="41"/>
      <c r="Q124" s="41"/>
      <c r="R124" s="41"/>
      <c r="S124" s="41"/>
      <c r="T124" s="77"/>
      <c r="AT124" s="23" t="s">
        <v>132</v>
      </c>
      <c r="AU124" s="23" t="s">
        <v>81</v>
      </c>
    </row>
    <row r="125" spans="2:65" s="1" customFormat="1" ht="25.5" customHeight="1">
      <c r="B125" s="40"/>
      <c r="C125" s="191" t="s">
        <v>197</v>
      </c>
      <c r="D125" s="191" t="s">
        <v>126</v>
      </c>
      <c r="E125" s="192" t="s">
        <v>413</v>
      </c>
      <c r="F125" s="193" t="s">
        <v>342</v>
      </c>
      <c r="G125" s="194" t="s">
        <v>343</v>
      </c>
      <c r="H125" s="195">
        <v>1</v>
      </c>
      <c r="I125" s="196"/>
      <c r="J125" s="197">
        <f>ROUND(I125*H125,2)</f>
        <v>0</v>
      </c>
      <c r="K125" s="193" t="s">
        <v>21</v>
      </c>
      <c r="L125" s="60"/>
      <c r="M125" s="198" t="s">
        <v>21</v>
      </c>
      <c r="N125" s="199" t="s">
        <v>42</v>
      </c>
      <c r="O125" s="41"/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AR125" s="23" t="s">
        <v>344</v>
      </c>
      <c r="AT125" s="23" t="s">
        <v>126</v>
      </c>
      <c r="AU125" s="23" t="s">
        <v>81</v>
      </c>
      <c r="AY125" s="23" t="s">
        <v>123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23" t="s">
        <v>79</v>
      </c>
      <c r="BK125" s="202">
        <f>ROUND(I125*H125,2)</f>
        <v>0</v>
      </c>
      <c r="BL125" s="23" t="s">
        <v>344</v>
      </c>
      <c r="BM125" s="23" t="s">
        <v>414</v>
      </c>
    </row>
    <row r="126" spans="2:65" s="1" customFormat="1" ht="108">
      <c r="B126" s="40"/>
      <c r="C126" s="62"/>
      <c r="D126" s="203" t="s">
        <v>132</v>
      </c>
      <c r="E126" s="62"/>
      <c r="F126" s="204" t="s">
        <v>415</v>
      </c>
      <c r="G126" s="62"/>
      <c r="H126" s="62"/>
      <c r="I126" s="162"/>
      <c r="J126" s="62"/>
      <c r="K126" s="62"/>
      <c r="L126" s="60"/>
      <c r="M126" s="205"/>
      <c r="N126" s="41"/>
      <c r="O126" s="41"/>
      <c r="P126" s="41"/>
      <c r="Q126" s="41"/>
      <c r="R126" s="41"/>
      <c r="S126" s="41"/>
      <c r="T126" s="77"/>
      <c r="AT126" s="23" t="s">
        <v>132</v>
      </c>
      <c r="AU126" s="23" t="s">
        <v>81</v>
      </c>
    </row>
    <row r="127" spans="2:65" s="1" customFormat="1" ht="25.5" customHeight="1">
      <c r="B127" s="40"/>
      <c r="C127" s="191" t="s">
        <v>299</v>
      </c>
      <c r="D127" s="191" t="s">
        <v>126</v>
      </c>
      <c r="E127" s="192" t="s">
        <v>416</v>
      </c>
      <c r="F127" s="193" t="s">
        <v>342</v>
      </c>
      <c r="G127" s="194" t="s">
        <v>343</v>
      </c>
      <c r="H127" s="195">
        <v>1</v>
      </c>
      <c r="I127" s="196"/>
      <c r="J127" s="197">
        <f>ROUND(I127*H127,2)</f>
        <v>0</v>
      </c>
      <c r="K127" s="193" t="s">
        <v>21</v>
      </c>
      <c r="L127" s="60"/>
      <c r="M127" s="198" t="s">
        <v>21</v>
      </c>
      <c r="N127" s="199" t="s">
        <v>42</v>
      </c>
      <c r="O127" s="41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AR127" s="23" t="s">
        <v>344</v>
      </c>
      <c r="AT127" s="23" t="s">
        <v>126</v>
      </c>
      <c r="AU127" s="23" t="s">
        <v>81</v>
      </c>
      <c r="AY127" s="23" t="s">
        <v>123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23" t="s">
        <v>79</v>
      </c>
      <c r="BK127" s="202">
        <f>ROUND(I127*H127,2)</f>
        <v>0</v>
      </c>
      <c r="BL127" s="23" t="s">
        <v>344</v>
      </c>
      <c r="BM127" s="23" t="s">
        <v>417</v>
      </c>
    </row>
    <row r="128" spans="2:65" s="1" customFormat="1" ht="108">
      <c r="B128" s="40"/>
      <c r="C128" s="62"/>
      <c r="D128" s="203" t="s">
        <v>132</v>
      </c>
      <c r="E128" s="62"/>
      <c r="F128" s="204" t="s">
        <v>418</v>
      </c>
      <c r="G128" s="62"/>
      <c r="H128" s="62"/>
      <c r="I128" s="162"/>
      <c r="J128" s="62"/>
      <c r="K128" s="62"/>
      <c r="L128" s="60"/>
      <c r="M128" s="205"/>
      <c r="N128" s="41"/>
      <c r="O128" s="41"/>
      <c r="P128" s="41"/>
      <c r="Q128" s="41"/>
      <c r="R128" s="41"/>
      <c r="S128" s="41"/>
      <c r="T128" s="77"/>
      <c r="AT128" s="23" t="s">
        <v>132</v>
      </c>
      <c r="AU128" s="23" t="s">
        <v>81</v>
      </c>
    </row>
    <row r="129" spans="2:65" s="1" customFormat="1" ht="25.5" customHeight="1">
      <c r="B129" s="40"/>
      <c r="C129" s="191" t="s">
        <v>305</v>
      </c>
      <c r="D129" s="191" t="s">
        <v>126</v>
      </c>
      <c r="E129" s="192" t="s">
        <v>419</v>
      </c>
      <c r="F129" s="193" t="s">
        <v>342</v>
      </c>
      <c r="G129" s="194" t="s">
        <v>343</v>
      </c>
      <c r="H129" s="195">
        <v>1</v>
      </c>
      <c r="I129" s="196"/>
      <c r="J129" s="197">
        <f>ROUND(I129*H129,2)</f>
        <v>0</v>
      </c>
      <c r="K129" s="193" t="s">
        <v>21</v>
      </c>
      <c r="L129" s="60"/>
      <c r="M129" s="198" t="s">
        <v>21</v>
      </c>
      <c r="N129" s="199" t="s">
        <v>42</v>
      </c>
      <c r="O129" s="41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AR129" s="23" t="s">
        <v>344</v>
      </c>
      <c r="AT129" s="23" t="s">
        <v>126</v>
      </c>
      <c r="AU129" s="23" t="s">
        <v>81</v>
      </c>
      <c r="AY129" s="23" t="s">
        <v>123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23" t="s">
        <v>79</v>
      </c>
      <c r="BK129" s="202">
        <f>ROUND(I129*H129,2)</f>
        <v>0</v>
      </c>
      <c r="BL129" s="23" t="s">
        <v>344</v>
      </c>
      <c r="BM129" s="23" t="s">
        <v>420</v>
      </c>
    </row>
    <row r="130" spans="2:65" s="1" customFormat="1" ht="108">
      <c r="B130" s="40"/>
      <c r="C130" s="62"/>
      <c r="D130" s="203" t="s">
        <v>132</v>
      </c>
      <c r="E130" s="62"/>
      <c r="F130" s="204" t="s">
        <v>421</v>
      </c>
      <c r="G130" s="62"/>
      <c r="H130" s="62"/>
      <c r="I130" s="162"/>
      <c r="J130" s="62"/>
      <c r="K130" s="62"/>
      <c r="L130" s="60"/>
      <c r="M130" s="205"/>
      <c r="N130" s="41"/>
      <c r="O130" s="41"/>
      <c r="P130" s="41"/>
      <c r="Q130" s="41"/>
      <c r="R130" s="41"/>
      <c r="S130" s="41"/>
      <c r="T130" s="77"/>
      <c r="AT130" s="23" t="s">
        <v>132</v>
      </c>
      <c r="AU130" s="23" t="s">
        <v>81</v>
      </c>
    </row>
    <row r="131" spans="2:65" s="1" customFormat="1" ht="25.5" customHeight="1">
      <c r="B131" s="40"/>
      <c r="C131" s="191" t="s">
        <v>312</v>
      </c>
      <c r="D131" s="191" t="s">
        <v>126</v>
      </c>
      <c r="E131" s="192" t="s">
        <v>422</v>
      </c>
      <c r="F131" s="193" t="s">
        <v>342</v>
      </c>
      <c r="G131" s="194" t="s">
        <v>343</v>
      </c>
      <c r="H131" s="195">
        <v>1</v>
      </c>
      <c r="I131" s="196"/>
      <c r="J131" s="197">
        <f>ROUND(I131*H131,2)</f>
        <v>0</v>
      </c>
      <c r="K131" s="193" t="s">
        <v>21</v>
      </c>
      <c r="L131" s="60"/>
      <c r="M131" s="198" t="s">
        <v>21</v>
      </c>
      <c r="N131" s="199" t="s">
        <v>42</v>
      </c>
      <c r="O131" s="41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3" t="s">
        <v>344</v>
      </c>
      <c r="AT131" s="23" t="s">
        <v>126</v>
      </c>
      <c r="AU131" s="23" t="s">
        <v>81</v>
      </c>
      <c r="AY131" s="23" t="s">
        <v>123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23" t="s">
        <v>79</v>
      </c>
      <c r="BK131" s="202">
        <f>ROUND(I131*H131,2)</f>
        <v>0</v>
      </c>
      <c r="BL131" s="23" t="s">
        <v>344</v>
      </c>
      <c r="BM131" s="23" t="s">
        <v>423</v>
      </c>
    </row>
    <row r="132" spans="2:65" s="1" customFormat="1" ht="108">
      <c r="B132" s="40"/>
      <c r="C132" s="62"/>
      <c r="D132" s="203" t="s">
        <v>132</v>
      </c>
      <c r="E132" s="62"/>
      <c r="F132" s="204" t="s">
        <v>424</v>
      </c>
      <c r="G132" s="62"/>
      <c r="H132" s="62"/>
      <c r="I132" s="162"/>
      <c r="J132" s="62"/>
      <c r="K132" s="62"/>
      <c r="L132" s="60"/>
      <c r="M132" s="206"/>
      <c r="N132" s="207"/>
      <c r="O132" s="207"/>
      <c r="P132" s="207"/>
      <c r="Q132" s="207"/>
      <c r="R132" s="207"/>
      <c r="S132" s="207"/>
      <c r="T132" s="208"/>
      <c r="AT132" s="23" t="s">
        <v>132</v>
      </c>
      <c r="AU132" s="23" t="s">
        <v>81</v>
      </c>
    </row>
    <row r="133" spans="2:65" s="1" customFormat="1" ht="6.95" customHeight="1">
      <c r="B133" s="55"/>
      <c r="C133" s="56"/>
      <c r="D133" s="56"/>
      <c r="E133" s="56"/>
      <c r="F133" s="56"/>
      <c r="G133" s="56"/>
      <c r="H133" s="56"/>
      <c r="I133" s="138"/>
      <c r="J133" s="56"/>
      <c r="K133" s="56"/>
      <c r="L133" s="60"/>
    </row>
  </sheetData>
  <sheetProtection algorithmName="SHA-512" hashValue="MiDS7wMM3YtQpedEtNFxwcUk/JSjaILKwaB2NM4Btb+eUXD3XnzF/3B+qjBmDyT/GqzRw49QYttyu8fNZYir5g==" saltValue="j0Q67KBAQfw++ziZ4QUxyi+i3B5+xiJuWKlT/hGVB65ItSsx+VFFI957HGrIF1umqoI/M6iDDTlLA1BZbyMKoA==" spinCount="100000" sheet="1" objects="1" scenarios="1" formatColumns="0" formatRows="0" autoFilter="0"/>
  <autoFilter ref="C77:K132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91</v>
      </c>
      <c r="G1" s="371" t="s">
        <v>92</v>
      </c>
      <c r="H1" s="371"/>
      <c r="I1" s="114"/>
      <c r="J1" s="113" t="s">
        <v>93</v>
      </c>
      <c r="K1" s="112" t="s">
        <v>94</v>
      </c>
      <c r="L1" s="113" t="s">
        <v>95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AT2" s="23" t="s">
        <v>90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96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63" t="str">
        <f>'Rekapitulace stavby'!K6</f>
        <v>Modernizace dopravního značení - Rozvadovská spojka, číslo akce 999177</v>
      </c>
      <c r="F7" s="364"/>
      <c r="G7" s="364"/>
      <c r="H7" s="364"/>
      <c r="I7" s="116"/>
      <c r="J7" s="28"/>
      <c r="K7" s="30"/>
    </row>
    <row r="8" spans="1:70" s="1" customFormat="1">
      <c r="B8" s="40"/>
      <c r="C8" s="41"/>
      <c r="D8" s="36" t="s">
        <v>97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65" t="s">
        <v>425</v>
      </c>
      <c r="F9" s="366"/>
      <c r="G9" s="366"/>
      <c r="H9" s="366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4. 5. 2018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99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24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35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32" t="s">
        <v>21</v>
      </c>
      <c r="F24" s="332"/>
      <c r="G24" s="332"/>
      <c r="H24" s="332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37</v>
      </c>
      <c r="E27" s="41"/>
      <c r="F27" s="41"/>
      <c r="G27" s="41"/>
      <c r="H27" s="41"/>
      <c r="I27" s="117"/>
      <c r="J27" s="127">
        <f>ROUND(J81,2)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28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29">
        <f>ROUND(SUM(BE81:BE95), 2)</f>
        <v>0</v>
      </c>
      <c r="G30" s="41"/>
      <c r="H30" s="41"/>
      <c r="I30" s="130">
        <v>0.21</v>
      </c>
      <c r="J30" s="129">
        <f>ROUND(ROUND((SUM(BE81:BE95)),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29">
        <f>ROUND(SUM(BF81:BF95), 2)</f>
        <v>0</v>
      </c>
      <c r="G31" s="41"/>
      <c r="H31" s="41"/>
      <c r="I31" s="130">
        <v>0.15</v>
      </c>
      <c r="J31" s="129">
        <f>ROUND(ROUND((SUM(BF81:BF95)),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29">
        <f>ROUND(SUM(BG81:BG95),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29">
        <f>ROUND(SUM(BH81:BH95),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29">
        <f>ROUND(SUM(BI81:BI95),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47</v>
      </c>
      <c r="E36" s="78"/>
      <c r="F36" s="78"/>
      <c r="G36" s="133" t="s">
        <v>48</v>
      </c>
      <c r="H36" s="134" t="s">
        <v>49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100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63" t="str">
        <f>E7</f>
        <v>Modernizace dopravního značení - Rozvadovská spojka, číslo akce 999177</v>
      </c>
      <c r="F45" s="364"/>
      <c r="G45" s="364"/>
      <c r="H45" s="364"/>
      <c r="I45" s="117"/>
      <c r="J45" s="41"/>
      <c r="K45" s="44"/>
    </row>
    <row r="46" spans="2:11" s="1" customFormat="1" ht="14.45" customHeight="1">
      <c r="B46" s="40"/>
      <c r="C46" s="36" t="s">
        <v>97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65" t="str">
        <f>E9</f>
        <v>2018/001/d - VRN</v>
      </c>
      <c r="F47" s="366"/>
      <c r="G47" s="366"/>
      <c r="H47" s="366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4. 5. 2018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DISK s.r.o.</v>
      </c>
      <c r="G51" s="41"/>
      <c r="H51" s="41"/>
      <c r="I51" s="118" t="s">
        <v>33</v>
      </c>
      <c r="J51" s="332" t="str">
        <f>E21</f>
        <v xml:space="preserve"> 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67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101</v>
      </c>
      <c r="D54" s="131"/>
      <c r="E54" s="131"/>
      <c r="F54" s="131"/>
      <c r="G54" s="131"/>
      <c r="H54" s="131"/>
      <c r="I54" s="144"/>
      <c r="J54" s="145" t="s">
        <v>102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103</v>
      </c>
      <c r="D56" s="41"/>
      <c r="E56" s="41"/>
      <c r="F56" s="41"/>
      <c r="G56" s="41"/>
      <c r="H56" s="41"/>
      <c r="I56" s="117"/>
      <c r="J56" s="127">
        <f>J81</f>
        <v>0</v>
      </c>
      <c r="K56" s="44"/>
      <c r="AU56" s="23" t="s">
        <v>104</v>
      </c>
    </row>
    <row r="57" spans="2:47" s="7" customFormat="1" ht="24.95" customHeight="1">
      <c r="B57" s="148"/>
      <c r="C57" s="149"/>
      <c r="D57" s="150" t="s">
        <v>336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8" customFormat="1" ht="19.899999999999999" customHeight="1">
      <c r="B58" s="155"/>
      <c r="C58" s="156"/>
      <c r="D58" s="157" t="s">
        <v>426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8" customFormat="1" ht="19.899999999999999" customHeight="1">
      <c r="B59" s="155"/>
      <c r="C59" s="156"/>
      <c r="D59" s="157" t="s">
        <v>427</v>
      </c>
      <c r="E59" s="158"/>
      <c r="F59" s="158"/>
      <c r="G59" s="158"/>
      <c r="H59" s="158"/>
      <c r="I59" s="159"/>
      <c r="J59" s="160">
        <f>J90</f>
        <v>0</v>
      </c>
      <c r="K59" s="161"/>
    </row>
    <row r="60" spans="2:47" s="8" customFormat="1" ht="19.899999999999999" customHeight="1">
      <c r="B60" s="155"/>
      <c r="C60" s="156"/>
      <c r="D60" s="157" t="s">
        <v>428</v>
      </c>
      <c r="E60" s="158"/>
      <c r="F60" s="158"/>
      <c r="G60" s="158"/>
      <c r="H60" s="158"/>
      <c r="I60" s="159"/>
      <c r="J60" s="160">
        <f>J92</f>
        <v>0</v>
      </c>
      <c r="K60" s="161"/>
    </row>
    <row r="61" spans="2:47" s="8" customFormat="1" ht="19.899999999999999" customHeight="1">
      <c r="B61" s="155"/>
      <c r="C61" s="156"/>
      <c r="D61" s="157" t="s">
        <v>429</v>
      </c>
      <c r="E61" s="158"/>
      <c r="F61" s="158"/>
      <c r="G61" s="158"/>
      <c r="H61" s="158"/>
      <c r="I61" s="159"/>
      <c r="J61" s="160">
        <f>J94</f>
        <v>0</v>
      </c>
      <c r="K61" s="161"/>
    </row>
    <row r="62" spans="2:47" s="1" customFormat="1" ht="21.75" customHeight="1">
      <c r="B62" s="40"/>
      <c r="C62" s="41"/>
      <c r="D62" s="41"/>
      <c r="E62" s="41"/>
      <c r="F62" s="41"/>
      <c r="G62" s="41"/>
      <c r="H62" s="41"/>
      <c r="I62" s="117"/>
      <c r="J62" s="41"/>
      <c r="K62" s="44"/>
    </row>
    <row r="63" spans="2:47" s="1" customFormat="1" ht="6.95" customHeight="1">
      <c r="B63" s="55"/>
      <c r="C63" s="56"/>
      <c r="D63" s="56"/>
      <c r="E63" s="56"/>
      <c r="F63" s="56"/>
      <c r="G63" s="56"/>
      <c r="H63" s="56"/>
      <c r="I63" s="138"/>
      <c r="J63" s="56"/>
      <c r="K63" s="57"/>
    </row>
    <row r="67" spans="2:20" s="1" customFormat="1" ht="6.95" customHeight="1">
      <c r="B67" s="58"/>
      <c r="C67" s="59"/>
      <c r="D67" s="59"/>
      <c r="E67" s="59"/>
      <c r="F67" s="59"/>
      <c r="G67" s="59"/>
      <c r="H67" s="59"/>
      <c r="I67" s="141"/>
      <c r="J67" s="59"/>
      <c r="K67" s="59"/>
      <c r="L67" s="60"/>
    </row>
    <row r="68" spans="2:20" s="1" customFormat="1" ht="36.950000000000003" customHeight="1">
      <c r="B68" s="40"/>
      <c r="C68" s="61" t="s">
        <v>107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20" s="1" customFormat="1" ht="6.95" customHeight="1">
      <c r="B69" s="40"/>
      <c r="C69" s="62"/>
      <c r="D69" s="62"/>
      <c r="E69" s="62"/>
      <c r="F69" s="62"/>
      <c r="G69" s="62"/>
      <c r="H69" s="62"/>
      <c r="I69" s="162"/>
      <c r="J69" s="62"/>
      <c r="K69" s="62"/>
      <c r="L69" s="60"/>
    </row>
    <row r="70" spans="2:20" s="1" customFormat="1" ht="14.45" customHeight="1">
      <c r="B70" s="40"/>
      <c r="C70" s="64" t="s">
        <v>18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20" s="1" customFormat="1" ht="16.5" customHeight="1">
      <c r="B71" s="40"/>
      <c r="C71" s="62"/>
      <c r="D71" s="62"/>
      <c r="E71" s="368" t="str">
        <f>E7</f>
        <v>Modernizace dopravního značení - Rozvadovská spojka, číslo akce 999177</v>
      </c>
      <c r="F71" s="369"/>
      <c r="G71" s="369"/>
      <c r="H71" s="369"/>
      <c r="I71" s="162"/>
      <c r="J71" s="62"/>
      <c r="K71" s="62"/>
      <c r="L71" s="60"/>
    </row>
    <row r="72" spans="2:20" s="1" customFormat="1" ht="14.45" customHeight="1">
      <c r="B72" s="40"/>
      <c r="C72" s="64" t="s">
        <v>97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20" s="1" customFormat="1" ht="17.25" customHeight="1">
      <c r="B73" s="40"/>
      <c r="C73" s="62"/>
      <c r="D73" s="62"/>
      <c r="E73" s="343" t="str">
        <f>E9</f>
        <v>2018/001/d - VRN</v>
      </c>
      <c r="F73" s="370"/>
      <c r="G73" s="370"/>
      <c r="H73" s="370"/>
      <c r="I73" s="162"/>
      <c r="J73" s="62"/>
      <c r="K73" s="62"/>
      <c r="L73" s="60"/>
    </row>
    <row r="74" spans="2:20" s="1" customFormat="1" ht="6.95" customHeight="1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20" s="1" customFormat="1" ht="18" customHeight="1">
      <c r="B75" s="40"/>
      <c r="C75" s="64" t="s">
        <v>23</v>
      </c>
      <c r="D75" s="62"/>
      <c r="E75" s="62"/>
      <c r="F75" s="163" t="str">
        <f>F12</f>
        <v xml:space="preserve"> </v>
      </c>
      <c r="G75" s="62"/>
      <c r="H75" s="62"/>
      <c r="I75" s="164" t="s">
        <v>25</v>
      </c>
      <c r="J75" s="72" t="str">
        <f>IF(J12="","",J12)</f>
        <v>4. 5. 2018</v>
      </c>
      <c r="K75" s="62"/>
      <c r="L75" s="60"/>
    </row>
    <row r="76" spans="2:20" s="1" customFormat="1" ht="6.9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20" s="1" customFormat="1">
      <c r="B77" s="40"/>
      <c r="C77" s="64" t="s">
        <v>27</v>
      </c>
      <c r="D77" s="62"/>
      <c r="E77" s="62"/>
      <c r="F77" s="163" t="str">
        <f>E15</f>
        <v>DISK s.r.o.</v>
      </c>
      <c r="G77" s="62"/>
      <c r="H77" s="62"/>
      <c r="I77" s="164" t="s">
        <v>33</v>
      </c>
      <c r="J77" s="163" t="str">
        <f>E21</f>
        <v xml:space="preserve"> </v>
      </c>
      <c r="K77" s="62"/>
      <c r="L77" s="60"/>
    </row>
    <row r="78" spans="2:20" s="1" customFormat="1" ht="14.45" customHeight="1">
      <c r="B78" s="40"/>
      <c r="C78" s="64" t="s">
        <v>31</v>
      </c>
      <c r="D78" s="62"/>
      <c r="E78" s="62"/>
      <c r="F78" s="163" t="str">
        <f>IF(E18="","",E18)</f>
        <v/>
      </c>
      <c r="G78" s="62"/>
      <c r="H78" s="62"/>
      <c r="I78" s="162"/>
      <c r="J78" s="62"/>
      <c r="K78" s="62"/>
      <c r="L78" s="60"/>
    </row>
    <row r="79" spans="2:20" s="1" customFormat="1" ht="10.35" customHeight="1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20" s="9" customFormat="1" ht="29.25" customHeight="1">
      <c r="B80" s="165"/>
      <c r="C80" s="166" t="s">
        <v>108</v>
      </c>
      <c r="D80" s="167" t="s">
        <v>56</v>
      </c>
      <c r="E80" s="167" t="s">
        <v>52</v>
      </c>
      <c r="F80" s="167" t="s">
        <v>109</v>
      </c>
      <c r="G80" s="167" t="s">
        <v>110</v>
      </c>
      <c r="H80" s="167" t="s">
        <v>111</v>
      </c>
      <c r="I80" s="168" t="s">
        <v>112</v>
      </c>
      <c r="J80" s="167" t="s">
        <v>102</v>
      </c>
      <c r="K80" s="169" t="s">
        <v>113</v>
      </c>
      <c r="L80" s="170"/>
      <c r="M80" s="80" t="s">
        <v>114</v>
      </c>
      <c r="N80" s="81" t="s">
        <v>41</v>
      </c>
      <c r="O80" s="81" t="s">
        <v>115</v>
      </c>
      <c r="P80" s="81" t="s">
        <v>116</v>
      </c>
      <c r="Q80" s="81" t="s">
        <v>117</v>
      </c>
      <c r="R80" s="81" t="s">
        <v>118</v>
      </c>
      <c r="S80" s="81" t="s">
        <v>119</v>
      </c>
      <c r="T80" s="82" t="s">
        <v>120</v>
      </c>
    </row>
    <row r="81" spans="2:65" s="1" customFormat="1" ht="29.25" customHeight="1">
      <c r="B81" s="40"/>
      <c r="C81" s="86" t="s">
        <v>103</v>
      </c>
      <c r="D81" s="62"/>
      <c r="E81" s="62"/>
      <c r="F81" s="62"/>
      <c r="G81" s="62"/>
      <c r="H81" s="62"/>
      <c r="I81" s="162"/>
      <c r="J81" s="171">
        <f>BK81</f>
        <v>0</v>
      </c>
      <c r="K81" s="62"/>
      <c r="L81" s="60"/>
      <c r="M81" s="83"/>
      <c r="N81" s="84"/>
      <c r="O81" s="84"/>
      <c r="P81" s="172">
        <f>P82</f>
        <v>0</v>
      </c>
      <c r="Q81" s="84"/>
      <c r="R81" s="172">
        <f>R82</f>
        <v>0</v>
      </c>
      <c r="S81" s="84"/>
      <c r="T81" s="173">
        <f>T82</f>
        <v>0</v>
      </c>
      <c r="AT81" s="23" t="s">
        <v>70</v>
      </c>
      <c r="AU81" s="23" t="s">
        <v>104</v>
      </c>
      <c r="BK81" s="174">
        <f>BK82</f>
        <v>0</v>
      </c>
    </row>
    <row r="82" spans="2:65" s="10" customFormat="1" ht="37.35" customHeight="1">
      <c r="B82" s="175"/>
      <c r="C82" s="176"/>
      <c r="D82" s="177" t="s">
        <v>70</v>
      </c>
      <c r="E82" s="178" t="s">
        <v>89</v>
      </c>
      <c r="F82" s="178" t="s">
        <v>338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P83+P90+P92+P94</f>
        <v>0</v>
      </c>
      <c r="Q82" s="183"/>
      <c r="R82" s="184">
        <f>R83+R90+R92+R94</f>
        <v>0</v>
      </c>
      <c r="S82" s="183"/>
      <c r="T82" s="185">
        <f>T83+T90+T92+T94</f>
        <v>0</v>
      </c>
      <c r="AR82" s="186" t="s">
        <v>147</v>
      </c>
      <c r="AT82" s="187" t="s">
        <v>70</v>
      </c>
      <c r="AU82" s="187" t="s">
        <v>71</v>
      </c>
      <c r="AY82" s="186" t="s">
        <v>123</v>
      </c>
      <c r="BK82" s="188">
        <f>BK83+BK90+BK92+BK94</f>
        <v>0</v>
      </c>
    </row>
    <row r="83" spans="2:65" s="10" customFormat="1" ht="19.899999999999999" customHeight="1">
      <c r="B83" s="175"/>
      <c r="C83" s="176"/>
      <c r="D83" s="177" t="s">
        <v>70</v>
      </c>
      <c r="E83" s="189" t="s">
        <v>430</v>
      </c>
      <c r="F83" s="189" t="s">
        <v>431</v>
      </c>
      <c r="G83" s="176"/>
      <c r="H83" s="176"/>
      <c r="I83" s="179"/>
      <c r="J83" s="190">
        <f>BK83</f>
        <v>0</v>
      </c>
      <c r="K83" s="176"/>
      <c r="L83" s="181"/>
      <c r="M83" s="182"/>
      <c r="N83" s="183"/>
      <c r="O83" s="183"/>
      <c r="P83" s="184">
        <f>SUM(P84:P89)</f>
        <v>0</v>
      </c>
      <c r="Q83" s="183"/>
      <c r="R83" s="184">
        <f>SUM(R84:R89)</f>
        <v>0</v>
      </c>
      <c r="S83" s="183"/>
      <c r="T83" s="185">
        <f>SUM(T84:T89)</f>
        <v>0</v>
      </c>
      <c r="AR83" s="186" t="s">
        <v>147</v>
      </c>
      <c r="AT83" s="187" t="s">
        <v>70</v>
      </c>
      <c r="AU83" s="187" t="s">
        <v>79</v>
      </c>
      <c r="AY83" s="186" t="s">
        <v>123</v>
      </c>
      <c r="BK83" s="188">
        <f>SUM(BK84:BK89)</f>
        <v>0</v>
      </c>
    </row>
    <row r="84" spans="2:65" s="1" customFormat="1" ht="16.5" customHeight="1">
      <c r="B84" s="40"/>
      <c r="C84" s="191" t="s">
        <v>79</v>
      </c>
      <c r="D84" s="191" t="s">
        <v>126</v>
      </c>
      <c r="E84" s="192" t="s">
        <v>432</v>
      </c>
      <c r="F84" s="193" t="s">
        <v>433</v>
      </c>
      <c r="G84" s="194" t="s">
        <v>343</v>
      </c>
      <c r="H84" s="195">
        <v>1</v>
      </c>
      <c r="I84" s="196"/>
      <c r="J84" s="197">
        <f>ROUND(I84*H84,2)</f>
        <v>0</v>
      </c>
      <c r="K84" s="193" t="s">
        <v>21</v>
      </c>
      <c r="L84" s="60"/>
      <c r="M84" s="198" t="s">
        <v>21</v>
      </c>
      <c r="N84" s="199" t="s">
        <v>42</v>
      </c>
      <c r="O84" s="41"/>
      <c r="P84" s="200">
        <f>O84*H84</f>
        <v>0</v>
      </c>
      <c r="Q84" s="200">
        <v>0</v>
      </c>
      <c r="R84" s="200">
        <f>Q84*H84</f>
        <v>0</v>
      </c>
      <c r="S84" s="200">
        <v>0</v>
      </c>
      <c r="T84" s="201">
        <f>S84*H84</f>
        <v>0</v>
      </c>
      <c r="AR84" s="23" t="s">
        <v>344</v>
      </c>
      <c r="AT84" s="23" t="s">
        <v>126</v>
      </c>
      <c r="AU84" s="23" t="s">
        <v>81</v>
      </c>
      <c r="AY84" s="23" t="s">
        <v>123</v>
      </c>
      <c r="BE84" s="202">
        <f>IF(N84="základní",J84,0)</f>
        <v>0</v>
      </c>
      <c r="BF84" s="202">
        <f>IF(N84="snížená",J84,0)</f>
        <v>0</v>
      </c>
      <c r="BG84" s="202">
        <f>IF(N84="zákl. přenesená",J84,0)</f>
        <v>0</v>
      </c>
      <c r="BH84" s="202">
        <f>IF(N84="sníž. přenesená",J84,0)</f>
        <v>0</v>
      </c>
      <c r="BI84" s="202">
        <f>IF(N84="nulová",J84,0)</f>
        <v>0</v>
      </c>
      <c r="BJ84" s="23" t="s">
        <v>79</v>
      </c>
      <c r="BK84" s="202">
        <f>ROUND(I84*H84,2)</f>
        <v>0</v>
      </c>
      <c r="BL84" s="23" t="s">
        <v>344</v>
      </c>
      <c r="BM84" s="23" t="s">
        <v>434</v>
      </c>
    </row>
    <row r="85" spans="2:65" s="1" customFormat="1" ht="27">
      <c r="B85" s="40"/>
      <c r="C85" s="62"/>
      <c r="D85" s="203" t="s">
        <v>132</v>
      </c>
      <c r="E85" s="62"/>
      <c r="F85" s="204" t="s">
        <v>435</v>
      </c>
      <c r="G85" s="62"/>
      <c r="H85" s="62"/>
      <c r="I85" s="162"/>
      <c r="J85" s="62"/>
      <c r="K85" s="62"/>
      <c r="L85" s="60"/>
      <c r="M85" s="205"/>
      <c r="N85" s="41"/>
      <c r="O85" s="41"/>
      <c r="P85" s="41"/>
      <c r="Q85" s="41"/>
      <c r="R85" s="41"/>
      <c r="S85" s="41"/>
      <c r="T85" s="77"/>
      <c r="AT85" s="23" t="s">
        <v>132</v>
      </c>
      <c r="AU85" s="23" t="s">
        <v>81</v>
      </c>
    </row>
    <row r="86" spans="2:65" s="1" customFormat="1" ht="16.5" customHeight="1">
      <c r="B86" s="40"/>
      <c r="C86" s="191" t="s">
        <v>81</v>
      </c>
      <c r="D86" s="191" t="s">
        <v>126</v>
      </c>
      <c r="E86" s="192" t="s">
        <v>436</v>
      </c>
      <c r="F86" s="193" t="s">
        <v>437</v>
      </c>
      <c r="G86" s="194" t="s">
        <v>343</v>
      </c>
      <c r="H86" s="195">
        <v>1</v>
      </c>
      <c r="I86" s="196"/>
      <c r="J86" s="197">
        <f>ROUND(I86*H86,2)</f>
        <v>0</v>
      </c>
      <c r="K86" s="193" t="s">
        <v>21</v>
      </c>
      <c r="L86" s="60"/>
      <c r="M86" s="198" t="s">
        <v>21</v>
      </c>
      <c r="N86" s="199" t="s">
        <v>42</v>
      </c>
      <c r="O86" s="41"/>
      <c r="P86" s="200">
        <f>O86*H86</f>
        <v>0</v>
      </c>
      <c r="Q86" s="200">
        <v>0</v>
      </c>
      <c r="R86" s="200">
        <f>Q86*H86</f>
        <v>0</v>
      </c>
      <c r="S86" s="200">
        <v>0</v>
      </c>
      <c r="T86" s="201">
        <f>S86*H86</f>
        <v>0</v>
      </c>
      <c r="AR86" s="23" t="s">
        <v>344</v>
      </c>
      <c r="AT86" s="23" t="s">
        <v>126</v>
      </c>
      <c r="AU86" s="23" t="s">
        <v>81</v>
      </c>
      <c r="AY86" s="23" t="s">
        <v>123</v>
      </c>
      <c r="BE86" s="202">
        <f>IF(N86="základní",J86,0)</f>
        <v>0</v>
      </c>
      <c r="BF86" s="202">
        <f>IF(N86="snížená",J86,0)</f>
        <v>0</v>
      </c>
      <c r="BG86" s="202">
        <f>IF(N86="zákl. přenesená",J86,0)</f>
        <v>0</v>
      </c>
      <c r="BH86" s="202">
        <f>IF(N86="sníž. přenesená",J86,0)</f>
        <v>0</v>
      </c>
      <c r="BI86" s="202">
        <f>IF(N86="nulová",J86,0)</f>
        <v>0</v>
      </c>
      <c r="BJ86" s="23" t="s">
        <v>79</v>
      </c>
      <c r="BK86" s="202">
        <f>ROUND(I86*H86,2)</f>
        <v>0</v>
      </c>
      <c r="BL86" s="23" t="s">
        <v>344</v>
      </c>
      <c r="BM86" s="23" t="s">
        <v>438</v>
      </c>
    </row>
    <row r="87" spans="2:65" s="1" customFormat="1" ht="27">
      <c r="B87" s="40"/>
      <c r="C87" s="62"/>
      <c r="D87" s="203" t="s">
        <v>132</v>
      </c>
      <c r="E87" s="62"/>
      <c r="F87" s="204" t="s">
        <v>435</v>
      </c>
      <c r="G87" s="62"/>
      <c r="H87" s="62"/>
      <c r="I87" s="162"/>
      <c r="J87" s="62"/>
      <c r="K87" s="62"/>
      <c r="L87" s="60"/>
      <c r="M87" s="205"/>
      <c r="N87" s="41"/>
      <c r="O87" s="41"/>
      <c r="P87" s="41"/>
      <c r="Q87" s="41"/>
      <c r="R87" s="41"/>
      <c r="S87" s="41"/>
      <c r="T87" s="77"/>
      <c r="AT87" s="23" t="s">
        <v>132</v>
      </c>
      <c r="AU87" s="23" t="s">
        <v>81</v>
      </c>
    </row>
    <row r="88" spans="2:65" s="1" customFormat="1" ht="16.5" customHeight="1">
      <c r="B88" s="40"/>
      <c r="C88" s="191" t="s">
        <v>138</v>
      </c>
      <c r="D88" s="191" t="s">
        <v>126</v>
      </c>
      <c r="E88" s="192" t="s">
        <v>439</v>
      </c>
      <c r="F88" s="193" t="s">
        <v>440</v>
      </c>
      <c r="G88" s="194" t="s">
        <v>343</v>
      </c>
      <c r="H88" s="195">
        <v>1</v>
      </c>
      <c r="I88" s="196"/>
      <c r="J88" s="197">
        <f>ROUND(I88*H88,2)</f>
        <v>0</v>
      </c>
      <c r="K88" s="193" t="s">
        <v>21</v>
      </c>
      <c r="L88" s="60"/>
      <c r="M88" s="198" t="s">
        <v>21</v>
      </c>
      <c r="N88" s="199" t="s">
        <v>42</v>
      </c>
      <c r="O88" s="41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AR88" s="23" t="s">
        <v>344</v>
      </c>
      <c r="AT88" s="23" t="s">
        <v>126</v>
      </c>
      <c r="AU88" s="23" t="s">
        <v>81</v>
      </c>
      <c r="AY88" s="23" t="s">
        <v>123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23" t="s">
        <v>79</v>
      </c>
      <c r="BK88" s="202">
        <f>ROUND(I88*H88,2)</f>
        <v>0</v>
      </c>
      <c r="BL88" s="23" t="s">
        <v>344</v>
      </c>
      <c r="BM88" s="23" t="s">
        <v>441</v>
      </c>
    </row>
    <row r="89" spans="2:65" s="1" customFormat="1" ht="27">
      <c r="B89" s="40"/>
      <c r="C89" s="62"/>
      <c r="D89" s="203" t="s">
        <v>132</v>
      </c>
      <c r="E89" s="62"/>
      <c r="F89" s="204" t="s">
        <v>435</v>
      </c>
      <c r="G89" s="62"/>
      <c r="H89" s="62"/>
      <c r="I89" s="162"/>
      <c r="J89" s="62"/>
      <c r="K89" s="62"/>
      <c r="L89" s="60"/>
      <c r="M89" s="205"/>
      <c r="N89" s="41"/>
      <c r="O89" s="41"/>
      <c r="P89" s="41"/>
      <c r="Q89" s="41"/>
      <c r="R89" s="41"/>
      <c r="S89" s="41"/>
      <c r="T89" s="77"/>
      <c r="AT89" s="23" t="s">
        <v>132</v>
      </c>
      <c r="AU89" s="23" t="s">
        <v>81</v>
      </c>
    </row>
    <row r="90" spans="2:65" s="10" customFormat="1" ht="29.85" customHeight="1">
      <c r="B90" s="175"/>
      <c r="C90" s="176"/>
      <c r="D90" s="177" t="s">
        <v>70</v>
      </c>
      <c r="E90" s="189" t="s">
        <v>442</v>
      </c>
      <c r="F90" s="189" t="s">
        <v>443</v>
      </c>
      <c r="G90" s="176"/>
      <c r="H90" s="176"/>
      <c r="I90" s="179"/>
      <c r="J90" s="190">
        <f>BK90</f>
        <v>0</v>
      </c>
      <c r="K90" s="176"/>
      <c r="L90" s="181"/>
      <c r="M90" s="182"/>
      <c r="N90" s="183"/>
      <c r="O90" s="183"/>
      <c r="P90" s="184">
        <f>P91</f>
        <v>0</v>
      </c>
      <c r="Q90" s="183"/>
      <c r="R90" s="184">
        <f>R91</f>
        <v>0</v>
      </c>
      <c r="S90" s="183"/>
      <c r="T90" s="185">
        <f>T91</f>
        <v>0</v>
      </c>
      <c r="AR90" s="186" t="s">
        <v>147</v>
      </c>
      <c r="AT90" s="187" t="s">
        <v>70</v>
      </c>
      <c r="AU90" s="187" t="s">
        <v>79</v>
      </c>
      <c r="AY90" s="186" t="s">
        <v>123</v>
      </c>
      <c r="BK90" s="188">
        <f>BK91</f>
        <v>0</v>
      </c>
    </row>
    <row r="91" spans="2:65" s="1" customFormat="1" ht="16.5" customHeight="1">
      <c r="B91" s="40"/>
      <c r="C91" s="191" t="s">
        <v>130</v>
      </c>
      <c r="D91" s="191" t="s">
        <v>126</v>
      </c>
      <c r="E91" s="192" t="s">
        <v>444</v>
      </c>
      <c r="F91" s="193" t="s">
        <v>445</v>
      </c>
      <c r="G91" s="194" t="s">
        <v>343</v>
      </c>
      <c r="H91" s="195">
        <v>1</v>
      </c>
      <c r="I91" s="196"/>
      <c r="J91" s="197">
        <f>ROUND(I91*H91,2)</f>
        <v>0</v>
      </c>
      <c r="K91" s="193" t="s">
        <v>213</v>
      </c>
      <c r="L91" s="60"/>
      <c r="M91" s="198" t="s">
        <v>21</v>
      </c>
      <c r="N91" s="199" t="s">
        <v>42</v>
      </c>
      <c r="O91" s="41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23" t="s">
        <v>344</v>
      </c>
      <c r="AT91" s="23" t="s">
        <v>126</v>
      </c>
      <c r="AU91" s="23" t="s">
        <v>81</v>
      </c>
      <c r="AY91" s="23" t="s">
        <v>123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3" t="s">
        <v>79</v>
      </c>
      <c r="BK91" s="202">
        <f>ROUND(I91*H91,2)</f>
        <v>0</v>
      </c>
      <c r="BL91" s="23" t="s">
        <v>344</v>
      </c>
      <c r="BM91" s="23" t="s">
        <v>446</v>
      </c>
    </row>
    <row r="92" spans="2:65" s="10" customFormat="1" ht="29.85" customHeight="1">
      <c r="B92" s="175"/>
      <c r="C92" s="176"/>
      <c r="D92" s="177" t="s">
        <v>70</v>
      </c>
      <c r="E92" s="189" t="s">
        <v>447</v>
      </c>
      <c r="F92" s="189" t="s">
        <v>448</v>
      </c>
      <c r="G92" s="176"/>
      <c r="H92" s="176"/>
      <c r="I92" s="179"/>
      <c r="J92" s="190">
        <f>BK92</f>
        <v>0</v>
      </c>
      <c r="K92" s="176"/>
      <c r="L92" s="181"/>
      <c r="M92" s="182"/>
      <c r="N92" s="183"/>
      <c r="O92" s="183"/>
      <c r="P92" s="184">
        <f>P93</f>
        <v>0</v>
      </c>
      <c r="Q92" s="183"/>
      <c r="R92" s="184">
        <f>R93</f>
        <v>0</v>
      </c>
      <c r="S92" s="183"/>
      <c r="T92" s="185">
        <f>T93</f>
        <v>0</v>
      </c>
      <c r="AR92" s="186" t="s">
        <v>147</v>
      </c>
      <c r="AT92" s="187" t="s">
        <v>70</v>
      </c>
      <c r="AU92" s="187" t="s">
        <v>79</v>
      </c>
      <c r="AY92" s="186" t="s">
        <v>123</v>
      </c>
      <c r="BK92" s="188">
        <f>BK93</f>
        <v>0</v>
      </c>
    </row>
    <row r="93" spans="2:65" s="1" customFormat="1" ht="16.5" customHeight="1">
      <c r="B93" s="40"/>
      <c r="C93" s="191" t="s">
        <v>153</v>
      </c>
      <c r="D93" s="191" t="s">
        <v>126</v>
      </c>
      <c r="E93" s="192" t="s">
        <v>449</v>
      </c>
      <c r="F93" s="193" t="s">
        <v>450</v>
      </c>
      <c r="G93" s="194" t="s">
        <v>451</v>
      </c>
      <c r="H93" s="195">
        <v>1</v>
      </c>
      <c r="I93" s="196"/>
      <c r="J93" s="197">
        <f>ROUND(I93*H93,2)</f>
        <v>0</v>
      </c>
      <c r="K93" s="193" t="s">
        <v>452</v>
      </c>
      <c r="L93" s="60"/>
      <c r="M93" s="198" t="s">
        <v>21</v>
      </c>
      <c r="N93" s="199" t="s">
        <v>42</v>
      </c>
      <c r="O93" s="41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23" t="s">
        <v>344</v>
      </c>
      <c r="AT93" s="23" t="s">
        <v>126</v>
      </c>
      <c r="AU93" s="23" t="s">
        <v>81</v>
      </c>
      <c r="AY93" s="23" t="s">
        <v>123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23" t="s">
        <v>79</v>
      </c>
      <c r="BK93" s="202">
        <f>ROUND(I93*H93,2)</f>
        <v>0</v>
      </c>
      <c r="BL93" s="23" t="s">
        <v>344</v>
      </c>
      <c r="BM93" s="23" t="s">
        <v>453</v>
      </c>
    </row>
    <row r="94" spans="2:65" s="10" customFormat="1" ht="29.85" customHeight="1">
      <c r="B94" s="175"/>
      <c r="C94" s="176"/>
      <c r="D94" s="177" t="s">
        <v>70</v>
      </c>
      <c r="E94" s="189" t="s">
        <v>454</v>
      </c>
      <c r="F94" s="189" t="s">
        <v>455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P95</f>
        <v>0</v>
      </c>
      <c r="Q94" s="183"/>
      <c r="R94" s="184">
        <f>R95</f>
        <v>0</v>
      </c>
      <c r="S94" s="183"/>
      <c r="T94" s="185">
        <f>T95</f>
        <v>0</v>
      </c>
      <c r="AR94" s="186" t="s">
        <v>147</v>
      </c>
      <c r="AT94" s="187" t="s">
        <v>70</v>
      </c>
      <c r="AU94" s="187" t="s">
        <v>79</v>
      </c>
      <c r="AY94" s="186" t="s">
        <v>123</v>
      </c>
      <c r="BK94" s="188">
        <f>BK95</f>
        <v>0</v>
      </c>
    </row>
    <row r="95" spans="2:65" s="1" customFormat="1" ht="16.5" customHeight="1">
      <c r="B95" s="40"/>
      <c r="C95" s="191" t="s">
        <v>158</v>
      </c>
      <c r="D95" s="191" t="s">
        <v>126</v>
      </c>
      <c r="E95" s="192" t="s">
        <v>456</v>
      </c>
      <c r="F95" s="193" t="s">
        <v>457</v>
      </c>
      <c r="G95" s="194" t="s">
        <v>451</v>
      </c>
      <c r="H95" s="195">
        <v>1</v>
      </c>
      <c r="I95" s="196"/>
      <c r="J95" s="197">
        <f>ROUND(I95*H95,2)</f>
        <v>0</v>
      </c>
      <c r="K95" s="193" t="s">
        <v>452</v>
      </c>
      <c r="L95" s="60"/>
      <c r="M95" s="198" t="s">
        <v>21</v>
      </c>
      <c r="N95" s="244" t="s">
        <v>42</v>
      </c>
      <c r="O95" s="207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3" t="s">
        <v>344</v>
      </c>
      <c r="AT95" s="23" t="s">
        <v>126</v>
      </c>
      <c r="AU95" s="23" t="s">
        <v>81</v>
      </c>
      <c r="AY95" s="23" t="s">
        <v>123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23" t="s">
        <v>79</v>
      </c>
      <c r="BK95" s="202">
        <f>ROUND(I95*H95,2)</f>
        <v>0</v>
      </c>
      <c r="BL95" s="23" t="s">
        <v>344</v>
      </c>
      <c r="BM95" s="23" t="s">
        <v>458</v>
      </c>
    </row>
    <row r="96" spans="2:65" s="1" customFormat="1" ht="6.95" customHeight="1">
      <c r="B96" s="55"/>
      <c r="C96" s="56"/>
      <c r="D96" s="56"/>
      <c r="E96" s="56"/>
      <c r="F96" s="56"/>
      <c r="G96" s="56"/>
      <c r="H96" s="56"/>
      <c r="I96" s="138"/>
      <c r="J96" s="56"/>
      <c r="K96" s="56"/>
      <c r="L96" s="60"/>
    </row>
  </sheetData>
  <sheetProtection algorithmName="SHA-512" hashValue="CTbhEmevCjch9JodsWMHYdZW9owWXZaEmT8d3IdfNYyIR3obgfTq2d+j5szbupojiEfX6Samm7rjkm1rNeijzw==" saltValue="QOUrW5yomEJutLW+/nftEgPjLT3sFTbntiCy8uSqUTHrbg2/pQbzQQljWKCGFayHcr5fIiDMetUepGlpSiofwA==" spinCount="100000" sheet="1" objects="1" scenarios="1" formatColumns="0" formatRows="0" autoFilter="0"/>
  <autoFilter ref="C80:K95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7" customWidth="1"/>
    <col min="2" max="2" width="1.6640625" style="247" customWidth="1"/>
    <col min="3" max="4" width="5" style="247" customWidth="1"/>
    <col min="5" max="5" width="11.6640625" style="247" customWidth="1"/>
    <col min="6" max="6" width="9.1640625" style="247" customWidth="1"/>
    <col min="7" max="7" width="5" style="247" customWidth="1"/>
    <col min="8" max="8" width="77.83203125" style="247" customWidth="1"/>
    <col min="9" max="10" width="20" style="247" customWidth="1"/>
    <col min="11" max="11" width="1.6640625" style="247" customWidth="1"/>
  </cols>
  <sheetData>
    <row r="1" spans="2:11" ht="37.5" customHeight="1"/>
    <row r="2" spans="2:11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pans="2:11" s="14" customFormat="1" ht="45" customHeight="1">
      <c r="B3" s="251"/>
      <c r="C3" s="375" t="s">
        <v>459</v>
      </c>
      <c r="D3" s="375"/>
      <c r="E3" s="375"/>
      <c r="F3" s="375"/>
      <c r="G3" s="375"/>
      <c r="H3" s="375"/>
      <c r="I3" s="375"/>
      <c r="J3" s="375"/>
      <c r="K3" s="252"/>
    </row>
    <row r="4" spans="2:11" ht="25.5" customHeight="1">
      <c r="B4" s="253"/>
      <c r="C4" s="379" t="s">
        <v>460</v>
      </c>
      <c r="D4" s="379"/>
      <c r="E4" s="379"/>
      <c r="F4" s="379"/>
      <c r="G4" s="379"/>
      <c r="H4" s="379"/>
      <c r="I4" s="379"/>
      <c r="J4" s="379"/>
      <c r="K4" s="254"/>
    </row>
    <row r="5" spans="2:11" ht="5.25" customHeight="1">
      <c r="B5" s="253"/>
      <c r="C5" s="255"/>
      <c r="D5" s="255"/>
      <c r="E5" s="255"/>
      <c r="F5" s="255"/>
      <c r="G5" s="255"/>
      <c r="H5" s="255"/>
      <c r="I5" s="255"/>
      <c r="J5" s="255"/>
      <c r="K5" s="254"/>
    </row>
    <row r="6" spans="2:11" ht="15" customHeight="1">
      <c r="B6" s="253"/>
      <c r="C6" s="378" t="s">
        <v>461</v>
      </c>
      <c r="D6" s="378"/>
      <c r="E6" s="378"/>
      <c r="F6" s="378"/>
      <c r="G6" s="378"/>
      <c r="H6" s="378"/>
      <c r="I6" s="378"/>
      <c r="J6" s="378"/>
      <c r="K6" s="254"/>
    </row>
    <row r="7" spans="2:11" ht="15" customHeight="1">
      <c r="B7" s="257"/>
      <c r="C7" s="378" t="s">
        <v>462</v>
      </c>
      <c r="D7" s="378"/>
      <c r="E7" s="378"/>
      <c r="F7" s="378"/>
      <c r="G7" s="378"/>
      <c r="H7" s="378"/>
      <c r="I7" s="378"/>
      <c r="J7" s="378"/>
      <c r="K7" s="254"/>
    </row>
    <row r="8" spans="2:11" ht="12.75" customHeight="1">
      <c r="B8" s="257"/>
      <c r="C8" s="256"/>
      <c r="D8" s="256"/>
      <c r="E8" s="256"/>
      <c r="F8" s="256"/>
      <c r="G8" s="256"/>
      <c r="H8" s="256"/>
      <c r="I8" s="256"/>
      <c r="J8" s="256"/>
      <c r="K8" s="254"/>
    </row>
    <row r="9" spans="2:11" ht="15" customHeight="1">
      <c r="B9" s="257"/>
      <c r="C9" s="378" t="s">
        <v>463</v>
      </c>
      <c r="D9" s="378"/>
      <c r="E9" s="378"/>
      <c r="F9" s="378"/>
      <c r="G9" s="378"/>
      <c r="H9" s="378"/>
      <c r="I9" s="378"/>
      <c r="J9" s="378"/>
      <c r="K9" s="254"/>
    </row>
    <row r="10" spans="2:11" ht="15" customHeight="1">
      <c r="B10" s="257"/>
      <c r="C10" s="256"/>
      <c r="D10" s="378" t="s">
        <v>464</v>
      </c>
      <c r="E10" s="378"/>
      <c r="F10" s="378"/>
      <c r="G10" s="378"/>
      <c r="H10" s="378"/>
      <c r="I10" s="378"/>
      <c r="J10" s="378"/>
      <c r="K10" s="254"/>
    </row>
    <row r="11" spans="2:11" ht="15" customHeight="1">
      <c r="B11" s="257"/>
      <c r="C11" s="258"/>
      <c r="D11" s="378" t="s">
        <v>465</v>
      </c>
      <c r="E11" s="378"/>
      <c r="F11" s="378"/>
      <c r="G11" s="378"/>
      <c r="H11" s="378"/>
      <c r="I11" s="378"/>
      <c r="J11" s="378"/>
      <c r="K11" s="254"/>
    </row>
    <row r="12" spans="2:11" ht="12.75" customHeight="1">
      <c r="B12" s="257"/>
      <c r="C12" s="258"/>
      <c r="D12" s="258"/>
      <c r="E12" s="258"/>
      <c r="F12" s="258"/>
      <c r="G12" s="258"/>
      <c r="H12" s="258"/>
      <c r="I12" s="258"/>
      <c r="J12" s="258"/>
      <c r="K12" s="254"/>
    </row>
    <row r="13" spans="2:11" ht="15" customHeight="1">
      <c r="B13" s="257"/>
      <c r="C13" s="258"/>
      <c r="D13" s="378" t="s">
        <v>466</v>
      </c>
      <c r="E13" s="378"/>
      <c r="F13" s="378"/>
      <c r="G13" s="378"/>
      <c r="H13" s="378"/>
      <c r="I13" s="378"/>
      <c r="J13" s="378"/>
      <c r="K13" s="254"/>
    </row>
    <row r="14" spans="2:11" ht="15" customHeight="1">
      <c r="B14" s="257"/>
      <c r="C14" s="258"/>
      <c r="D14" s="378" t="s">
        <v>467</v>
      </c>
      <c r="E14" s="378"/>
      <c r="F14" s="378"/>
      <c r="G14" s="378"/>
      <c r="H14" s="378"/>
      <c r="I14" s="378"/>
      <c r="J14" s="378"/>
      <c r="K14" s="254"/>
    </row>
    <row r="15" spans="2:11" ht="15" customHeight="1">
      <c r="B15" s="257"/>
      <c r="C15" s="258"/>
      <c r="D15" s="378" t="s">
        <v>468</v>
      </c>
      <c r="E15" s="378"/>
      <c r="F15" s="378"/>
      <c r="G15" s="378"/>
      <c r="H15" s="378"/>
      <c r="I15" s="378"/>
      <c r="J15" s="378"/>
      <c r="K15" s="254"/>
    </row>
    <row r="16" spans="2:11" ht="15" customHeight="1">
      <c r="B16" s="257"/>
      <c r="C16" s="258"/>
      <c r="D16" s="258"/>
      <c r="E16" s="259" t="s">
        <v>78</v>
      </c>
      <c r="F16" s="378" t="s">
        <v>469</v>
      </c>
      <c r="G16" s="378"/>
      <c r="H16" s="378"/>
      <c r="I16" s="378"/>
      <c r="J16" s="378"/>
      <c r="K16" s="254"/>
    </row>
    <row r="17" spans="2:11" ht="15" customHeight="1">
      <c r="B17" s="257"/>
      <c r="C17" s="258"/>
      <c r="D17" s="258"/>
      <c r="E17" s="259" t="s">
        <v>470</v>
      </c>
      <c r="F17" s="378" t="s">
        <v>471</v>
      </c>
      <c r="G17" s="378"/>
      <c r="H17" s="378"/>
      <c r="I17" s="378"/>
      <c r="J17" s="378"/>
      <c r="K17" s="254"/>
    </row>
    <row r="18" spans="2:11" ht="15" customHeight="1">
      <c r="B18" s="257"/>
      <c r="C18" s="258"/>
      <c r="D18" s="258"/>
      <c r="E18" s="259" t="s">
        <v>472</v>
      </c>
      <c r="F18" s="378" t="s">
        <v>473</v>
      </c>
      <c r="G18" s="378"/>
      <c r="H18" s="378"/>
      <c r="I18" s="378"/>
      <c r="J18" s="378"/>
      <c r="K18" s="254"/>
    </row>
    <row r="19" spans="2:11" ht="15" customHeight="1">
      <c r="B19" s="257"/>
      <c r="C19" s="258"/>
      <c r="D19" s="258"/>
      <c r="E19" s="259" t="s">
        <v>474</v>
      </c>
      <c r="F19" s="378" t="s">
        <v>475</v>
      </c>
      <c r="G19" s="378"/>
      <c r="H19" s="378"/>
      <c r="I19" s="378"/>
      <c r="J19" s="378"/>
      <c r="K19" s="254"/>
    </row>
    <row r="20" spans="2:11" ht="15" customHeight="1">
      <c r="B20" s="257"/>
      <c r="C20" s="258"/>
      <c r="D20" s="258"/>
      <c r="E20" s="259" t="s">
        <v>476</v>
      </c>
      <c r="F20" s="378" t="s">
        <v>477</v>
      </c>
      <c r="G20" s="378"/>
      <c r="H20" s="378"/>
      <c r="I20" s="378"/>
      <c r="J20" s="378"/>
      <c r="K20" s="254"/>
    </row>
    <row r="21" spans="2:11" ht="15" customHeight="1">
      <c r="B21" s="257"/>
      <c r="C21" s="258"/>
      <c r="D21" s="258"/>
      <c r="E21" s="259" t="s">
        <v>478</v>
      </c>
      <c r="F21" s="378" t="s">
        <v>479</v>
      </c>
      <c r="G21" s="378"/>
      <c r="H21" s="378"/>
      <c r="I21" s="378"/>
      <c r="J21" s="378"/>
      <c r="K21" s="254"/>
    </row>
    <row r="22" spans="2:11" ht="12.75" customHeight="1">
      <c r="B22" s="257"/>
      <c r="C22" s="258"/>
      <c r="D22" s="258"/>
      <c r="E22" s="258"/>
      <c r="F22" s="258"/>
      <c r="G22" s="258"/>
      <c r="H22" s="258"/>
      <c r="I22" s="258"/>
      <c r="J22" s="258"/>
      <c r="K22" s="254"/>
    </row>
    <row r="23" spans="2:11" ht="15" customHeight="1">
      <c r="B23" s="257"/>
      <c r="C23" s="378" t="s">
        <v>480</v>
      </c>
      <c r="D23" s="378"/>
      <c r="E23" s="378"/>
      <c r="F23" s="378"/>
      <c r="G23" s="378"/>
      <c r="H23" s="378"/>
      <c r="I23" s="378"/>
      <c r="J23" s="378"/>
      <c r="K23" s="254"/>
    </row>
    <row r="24" spans="2:11" ht="15" customHeight="1">
      <c r="B24" s="257"/>
      <c r="C24" s="378" t="s">
        <v>481</v>
      </c>
      <c r="D24" s="378"/>
      <c r="E24" s="378"/>
      <c r="F24" s="378"/>
      <c r="G24" s="378"/>
      <c r="H24" s="378"/>
      <c r="I24" s="378"/>
      <c r="J24" s="378"/>
      <c r="K24" s="254"/>
    </row>
    <row r="25" spans="2:11" ht="15" customHeight="1">
      <c r="B25" s="257"/>
      <c r="C25" s="256"/>
      <c r="D25" s="378" t="s">
        <v>482</v>
      </c>
      <c r="E25" s="378"/>
      <c r="F25" s="378"/>
      <c r="G25" s="378"/>
      <c r="H25" s="378"/>
      <c r="I25" s="378"/>
      <c r="J25" s="378"/>
      <c r="K25" s="254"/>
    </row>
    <row r="26" spans="2:11" ht="15" customHeight="1">
      <c r="B26" s="257"/>
      <c r="C26" s="258"/>
      <c r="D26" s="378" t="s">
        <v>483</v>
      </c>
      <c r="E26" s="378"/>
      <c r="F26" s="378"/>
      <c r="G26" s="378"/>
      <c r="H26" s="378"/>
      <c r="I26" s="378"/>
      <c r="J26" s="378"/>
      <c r="K26" s="254"/>
    </row>
    <row r="27" spans="2:11" ht="12.75" customHeight="1">
      <c r="B27" s="257"/>
      <c r="C27" s="258"/>
      <c r="D27" s="258"/>
      <c r="E27" s="258"/>
      <c r="F27" s="258"/>
      <c r="G27" s="258"/>
      <c r="H27" s="258"/>
      <c r="I27" s="258"/>
      <c r="J27" s="258"/>
      <c r="K27" s="254"/>
    </row>
    <row r="28" spans="2:11" ht="15" customHeight="1">
      <c r="B28" s="257"/>
      <c r="C28" s="258"/>
      <c r="D28" s="378" t="s">
        <v>484</v>
      </c>
      <c r="E28" s="378"/>
      <c r="F28" s="378"/>
      <c r="G28" s="378"/>
      <c r="H28" s="378"/>
      <c r="I28" s="378"/>
      <c r="J28" s="378"/>
      <c r="K28" s="254"/>
    </row>
    <row r="29" spans="2:11" ht="15" customHeight="1">
      <c r="B29" s="257"/>
      <c r="C29" s="258"/>
      <c r="D29" s="378" t="s">
        <v>485</v>
      </c>
      <c r="E29" s="378"/>
      <c r="F29" s="378"/>
      <c r="G29" s="378"/>
      <c r="H29" s="378"/>
      <c r="I29" s="378"/>
      <c r="J29" s="378"/>
      <c r="K29" s="254"/>
    </row>
    <row r="30" spans="2:11" ht="12.75" customHeight="1">
      <c r="B30" s="257"/>
      <c r="C30" s="258"/>
      <c r="D30" s="258"/>
      <c r="E30" s="258"/>
      <c r="F30" s="258"/>
      <c r="G30" s="258"/>
      <c r="H30" s="258"/>
      <c r="I30" s="258"/>
      <c r="J30" s="258"/>
      <c r="K30" s="254"/>
    </row>
    <row r="31" spans="2:11" ht="15" customHeight="1">
      <c r="B31" s="257"/>
      <c r="C31" s="258"/>
      <c r="D31" s="378" t="s">
        <v>486</v>
      </c>
      <c r="E31" s="378"/>
      <c r="F31" s="378"/>
      <c r="G31" s="378"/>
      <c r="H31" s="378"/>
      <c r="I31" s="378"/>
      <c r="J31" s="378"/>
      <c r="K31" s="254"/>
    </row>
    <row r="32" spans="2:11" ht="15" customHeight="1">
      <c r="B32" s="257"/>
      <c r="C32" s="258"/>
      <c r="D32" s="378" t="s">
        <v>487</v>
      </c>
      <c r="E32" s="378"/>
      <c r="F32" s="378"/>
      <c r="G32" s="378"/>
      <c r="H32" s="378"/>
      <c r="I32" s="378"/>
      <c r="J32" s="378"/>
      <c r="K32" s="254"/>
    </row>
    <row r="33" spans="2:11" ht="15" customHeight="1">
      <c r="B33" s="257"/>
      <c r="C33" s="258"/>
      <c r="D33" s="378" t="s">
        <v>488</v>
      </c>
      <c r="E33" s="378"/>
      <c r="F33" s="378"/>
      <c r="G33" s="378"/>
      <c r="H33" s="378"/>
      <c r="I33" s="378"/>
      <c r="J33" s="378"/>
      <c r="K33" s="254"/>
    </row>
    <row r="34" spans="2:11" ht="15" customHeight="1">
      <c r="B34" s="257"/>
      <c r="C34" s="258"/>
      <c r="D34" s="256"/>
      <c r="E34" s="260" t="s">
        <v>108</v>
      </c>
      <c r="F34" s="256"/>
      <c r="G34" s="378" t="s">
        <v>489</v>
      </c>
      <c r="H34" s="378"/>
      <c r="I34" s="378"/>
      <c r="J34" s="378"/>
      <c r="K34" s="254"/>
    </row>
    <row r="35" spans="2:11" ht="30.75" customHeight="1">
      <c r="B35" s="257"/>
      <c r="C35" s="258"/>
      <c r="D35" s="256"/>
      <c r="E35" s="260" t="s">
        <v>490</v>
      </c>
      <c r="F35" s="256"/>
      <c r="G35" s="378" t="s">
        <v>491</v>
      </c>
      <c r="H35" s="378"/>
      <c r="I35" s="378"/>
      <c r="J35" s="378"/>
      <c r="K35" s="254"/>
    </row>
    <row r="36" spans="2:11" ht="15" customHeight="1">
      <c r="B36" s="257"/>
      <c r="C36" s="258"/>
      <c r="D36" s="256"/>
      <c r="E36" s="260" t="s">
        <v>52</v>
      </c>
      <c r="F36" s="256"/>
      <c r="G36" s="378" t="s">
        <v>492</v>
      </c>
      <c r="H36" s="378"/>
      <c r="I36" s="378"/>
      <c r="J36" s="378"/>
      <c r="K36" s="254"/>
    </row>
    <row r="37" spans="2:11" ht="15" customHeight="1">
      <c r="B37" s="257"/>
      <c r="C37" s="258"/>
      <c r="D37" s="256"/>
      <c r="E37" s="260" t="s">
        <v>109</v>
      </c>
      <c r="F37" s="256"/>
      <c r="G37" s="378" t="s">
        <v>493</v>
      </c>
      <c r="H37" s="378"/>
      <c r="I37" s="378"/>
      <c r="J37" s="378"/>
      <c r="K37" s="254"/>
    </row>
    <row r="38" spans="2:11" ht="15" customHeight="1">
      <c r="B38" s="257"/>
      <c r="C38" s="258"/>
      <c r="D38" s="256"/>
      <c r="E38" s="260" t="s">
        <v>110</v>
      </c>
      <c r="F38" s="256"/>
      <c r="G38" s="378" t="s">
        <v>494</v>
      </c>
      <c r="H38" s="378"/>
      <c r="I38" s="378"/>
      <c r="J38" s="378"/>
      <c r="K38" s="254"/>
    </row>
    <row r="39" spans="2:11" ht="15" customHeight="1">
      <c r="B39" s="257"/>
      <c r="C39" s="258"/>
      <c r="D39" s="256"/>
      <c r="E39" s="260" t="s">
        <v>111</v>
      </c>
      <c r="F39" s="256"/>
      <c r="G39" s="378" t="s">
        <v>495</v>
      </c>
      <c r="H39" s="378"/>
      <c r="I39" s="378"/>
      <c r="J39" s="378"/>
      <c r="K39" s="254"/>
    </row>
    <row r="40" spans="2:11" ht="15" customHeight="1">
      <c r="B40" s="257"/>
      <c r="C40" s="258"/>
      <c r="D40" s="256"/>
      <c r="E40" s="260" t="s">
        <v>496</v>
      </c>
      <c r="F40" s="256"/>
      <c r="G40" s="378" t="s">
        <v>497</v>
      </c>
      <c r="H40" s="378"/>
      <c r="I40" s="378"/>
      <c r="J40" s="378"/>
      <c r="K40" s="254"/>
    </row>
    <row r="41" spans="2:11" ht="15" customHeight="1">
      <c r="B41" s="257"/>
      <c r="C41" s="258"/>
      <c r="D41" s="256"/>
      <c r="E41" s="260"/>
      <c r="F41" s="256"/>
      <c r="G41" s="378" t="s">
        <v>498</v>
      </c>
      <c r="H41" s="378"/>
      <c r="I41" s="378"/>
      <c r="J41" s="378"/>
      <c r="K41" s="254"/>
    </row>
    <row r="42" spans="2:11" ht="15" customHeight="1">
      <c r="B42" s="257"/>
      <c r="C42" s="258"/>
      <c r="D42" s="256"/>
      <c r="E42" s="260" t="s">
        <v>499</v>
      </c>
      <c r="F42" s="256"/>
      <c r="G42" s="378" t="s">
        <v>500</v>
      </c>
      <c r="H42" s="378"/>
      <c r="I42" s="378"/>
      <c r="J42" s="378"/>
      <c r="K42" s="254"/>
    </row>
    <row r="43" spans="2:11" ht="15" customHeight="1">
      <c r="B43" s="257"/>
      <c r="C43" s="258"/>
      <c r="D43" s="256"/>
      <c r="E43" s="260" t="s">
        <v>113</v>
      </c>
      <c r="F43" s="256"/>
      <c r="G43" s="378" t="s">
        <v>501</v>
      </c>
      <c r="H43" s="378"/>
      <c r="I43" s="378"/>
      <c r="J43" s="378"/>
      <c r="K43" s="254"/>
    </row>
    <row r="44" spans="2:11" ht="12.75" customHeight="1">
      <c r="B44" s="257"/>
      <c r="C44" s="258"/>
      <c r="D44" s="256"/>
      <c r="E44" s="256"/>
      <c r="F44" s="256"/>
      <c r="G44" s="256"/>
      <c r="H44" s="256"/>
      <c r="I44" s="256"/>
      <c r="J44" s="256"/>
      <c r="K44" s="254"/>
    </row>
    <row r="45" spans="2:11" ht="15" customHeight="1">
      <c r="B45" s="257"/>
      <c r="C45" s="258"/>
      <c r="D45" s="378" t="s">
        <v>502</v>
      </c>
      <c r="E45" s="378"/>
      <c r="F45" s="378"/>
      <c r="G45" s="378"/>
      <c r="H45" s="378"/>
      <c r="I45" s="378"/>
      <c r="J45" s="378"/>
      <c r="K45" s="254"/>
    </row>
    <row r="46" spans="2:11" ht="15" customHeight="1">
      <c r="B46" s="257"/>
      <c r="C46" s="258"/>
      <c r="D46" s="258"/>
      <c r="E46" s="378" t="s">
        <v>503</v>
      </c>
      <c r="F46" s="378"/>
      <c r="G46" s="378"/>
      <c r="H46" s="378"/>
      <c r="I46" s="378"/>
      <c r="J46" s="378"/>
      <c r="K46" s="254"/>
    </row>
    <row r="47" spans="2:11" ht="15" customHeight="1">
      <c r="B47" s="257"/>
      <c r="C47" s="258"/>
      <c r="D47" s="258"/>
      <c r="E47" s="378" t="s">
        <v>504</v>
      </c>
      <c r="F47" s="378"/>
      <c r="G47" s="378"/>
      <c r="H47" s="378"/>
      <c r="I47" s="378"/>
      <c r="J47" s="378"/>
      <c r="K47" s="254"/>
    </row>
    <row r="48" spans="2:11" ht="15" customHeight="1">
      <c r="B48" s="257"/>
      <c r="C48" s="258"/>
      <c r="D48" s="258"/>
      <c r="E48" s="378" t="s">
        <v>505</v>
      </c>
      <c r="F48" s="378"/>
      <c r="G48" s="378"/>
      <c r="H48" s="378"/>
      <c r="I48" s="378"/>
      <c r="J48" s="378"/>
      <c r="K48" s="254"/>
    </row>
    <row r="49" spans="2:11" ht="15" customHeight="1">
      <c r="B49" s="257"/>
      <c r="C49" s="258"/>
      <c r="D49" s="378" t="s">
        <v>506</v>
      </c>
      <c r="E49" s="378"/>
      <c r="F49" s="378"/>
      <c r="G49" s="378"/>
      <c r="H49" s="378"/>
      <c r="I49" s="378"/>
      <c r="J49" s="378"/>
      <c r="K49" s="254"/>
    </row>
    <row r="50" spans="2:11" ht="25.5" customHeight="1">
      <c r="B50" s="253"/>
      <c r="C50" s="379" t="s">
        <v>507</v>
      </c>
      <c r="D50" s="379"/>
      <c r="E50" s="379"/>
      <c r="F50" s="379"/>
      <c r="G50" s="379"/>
      <c r="H50" s="379"/>
      <c r="I50" s="379"/>
      <c r="J50" s="379"/>
      <c r="K50" s="254"/>
    </row>
    <row r="51" spans="2:11" ht="5.25" customHeight="1">
      <c r="B51" s="253"/>
      <c r="C51" s="255"/>
      <c r="D51" s="255"/>
      <c r="E51" s="255"/>
      <c r="F51" s="255"/>
      <c r="G51" s="255"/>
      <c r="H51" s="255"/>
      <c r="I51" s="255"/>
      <c r="J51" s="255"/>
      <c r="K51" s="254"/>
    </row>
    <row r="52" spans="2:11" ht="15" customHeight="1">
      <c r="B52" s="253"/>
      <c r="C52" s="378" t="s">
        <v>508</v>
      </c>
      <c r="D52" s="378"/>
      <c r="E52" s="378"/>
      <c r="F52" s="378"/>
      <c r="G52" s="378"/>
      <c r="H52" s="378"/>
      <c r="I52" s="378"/>
      <c r="J52" s="378"/>
      <c r="K52" s="254"/>
    </row>
    <row r="53" spans="2:11" ht="15" customHeight="1">
      <c r="B53" s="253"/>
      <c r="C53" s="378" t="s">
        <v>509</v>
      </c>
      <c r="D53" s="378"/>
      <c r="E53" s="378"/>
      <c r="F53" s="378"/>
      <c r="G53" s="378"/>
      <c r="H53" s="378"/>
      <c r="I53" s="378"/>
      <c r="J53" s="378"/>
      <c r="K53" s="254"/>
    </row>
    <row r="54" spans="2:11" ht="12.75" customHeight="1">
      <c r="B54" s="253"/>
      <c r="C54" s="256"/>
      <c r="D54" s="256"/>
      <c r="E54" s="256"/>
      <c r="F54" s="256"/>
      <c r="G54" s="256"/>
      <c r="H54" s="256"/>
      <c r="I54" s="256"/>
      <c r="J54" s="256"/>
      <c r="K54" s="254"/>
    </row>
    <row r="55" spans="2:11" ht="15" customHeight="1">
      <c r="B55" s="253"/>
      <c r="C55" s="378" t="s">
        <v>510</v>
      </c>
      <c r="D55" s="378"/>
      <c r="E55" s="378"/>
      <c r="F55" s="378"/>
      <c r="G55" s="378"/>
      <c r="H55" s="378"/>
      <c r="I55" s="378"/>
      <c r="J55" s="378"/>
      <c r="K55" s="254"/>
    </row>
    <row r="56" spans="2:11" ht="15" customHeight="1">
      <c r="B56" s="253"/>
      <c r="C56" s="258"/>
      <c r="D56" s="378" t="s">
        <v>511</v>
      </c>
      <c r="E56" s="378"/>
      <c r="F56" s="378"/>
      <c r="G56" s="378"/>
      <c r="H56" s="378"/>
      <c r="I56" s="378"/>
      <c r="J56" s="378"/>
      <c r="K56" s="254"/>
    </row>
    <row r="57" spans="2:11" ht="15" customHeight="1">
      <c r="B57" s="253"/>
      <c r="C57" s="258"/>
      <c r="D57" s="378" t="s">
        <v>512</v>
      </c>
      <c r="E57" s="378"/>
      <c r="F57" s="378"/>
      <c r="G57" s="378"/>
      <c r="H57" s="378"/>
      <c r="I57" s="378"/>
      <c r="J57" s="378"/>
      <c r="K57" s="254"/>
    </row>
    <row r="58" spans="2:11" ht="15" customHeight="1">
      <c r="B58" s="253"/>
      <c r="C58" s="258"/>
      <c r="D58" s="378" t="s">
        <v>513</v>
      </c>
      <c r="E58" s="378"/>
      <c r="F58" s="378"/>
      <c r="G58" s="378"/>
      <c r="H58" s="378"/>
      <c r="I58" s="378"/>
      <c r="J58" s="378"/>
      <c r="K58" s="254"/>
    </row>
    <row r="59" spans="2:11" ht="15" customHeight="1">
      <c r="B59" s="253"/>
      <c r="C59" s="258"/>
      <c r="D59" s="378" t="s">
        <v>514</v>
      </c>
      <c r="E59" s="378"/>
      <c r="F59" s="378"/>
      <c r="G59" s="378"/>
      <c r="H59" s="378"/>
      <c r="I59" s="378"/>
      <c r="J59" s="378"/>
      <c r="K59" s="254"/>
    </row>
    <row r="60" spans="2:11" ht="15" customHeight="1">
      <c r="B60" s="253"/>
      <c r="C60" s="258"/>
      <c r="D60" s="377" t="s">
        <v>515</v>
      </c>
      <c r="E60" s="377"/>
      <c r="F60" s="377"/>
      <c r="G60" s="377"/>
      <c r="H60" s="377"/>
      <c r="I60" s="377"/>
      <c r="J60" s="377"/>
      <c r="K60" s="254"/>
    </row>
    <row r="61" spans="2:11" ht="15" customHeight="1">
      <c r="B61" s="253"/>
      <c r="C61" s="258"/>
      <c r="D61" s="378" t="s">
        <v>516</v>
      </c>
      <c r="E61" s="378"/>
      <c r="F61" s="378"/>
      <c r="G61" s="378"/>
      <c r="H61" s="378"/>
      <c r="I61" s="378"/>
      <c r="J61" s="378"/>
      <c r="K61" s="254"/>
    </row>
    <row r="62" spans="2:11" ht="12.75" customHeight="1">
      <c r="B62" s="253"/>
      <c r="C62" s="258"/>
      <c r="D62" s="258"/>
      <c r="E62" s="261"/>
      <c r="F62" s="258"/>
      <c r="G62" s="258"/>
      <c r="H62" s="258"/>
      <c r="I62" s="258"/>
      <c r="J62" s="258"/>
      <c r="K62" s="254"/>
    </row>
    <row r="63" spans="2:11" ht="15" customHeight="1">
      <c r="B63" s="253"/>
      <c r="C63" s="258"/>
      <c r="D63" s="378" t="s">
        <v>517</v>
      </c>
      <c r="E63" s="378"/>
      <c r="F63" s="378"/>
      <c r="G63" s="378"/>
      <c r="H63" s="378"/>
      <c r="I63" s="378"/>
      <c r="J63" s="378"/>
      <c r="K63" s="254"/>
    </row>
    <row r="64" spans="2:11" ht="15" customHeight="1">
      <c r="B64" s="253"/>
      <c r="C64" s="258"/>
      <c r="D64" s="377" t="s">
        <v>518</v>
      </c>
      <c r="E64" s="377"/>
      <c r="F64" s="377"/>
      <c r="G64" s="377"/>
      <c r="H64" s="377"/>
      <c r="I64" s="377"/>
      <c r="J64" s="377"/>
      <c r="K64" s="254"/>
    </row>
    <row r="65" spans="2:11" ht="15" customHeight="1">
      <c r="B65" s="253"/>
      <c r="C65" s="258"/>
      <c r="D65" s="378" t="s">
        <v>519</v>
      </c>
      <c r="E65" s="378"/>
      <c r="F65" s="378"/>
      <c r="G65" s="378"/>
      <c r="H65" s="378"/>
      <c r="I65" s="378"/>
      <c r="J65" s="378"/>
      <c r="K65" s="254"/>
    </row>
    <row r="66" spans="2:11" ht="15" customHeight="1">
      <c r="B66" s="253"/>
      <c r="C66" s="258"/>
      <c r="D66" s="378" t="s">
        <v>520</v>
      </c>
      <c r="E66" s="378"/>
      <c r="F66" s="378"/>
      <c r="G66" s="378"/>
      <c r="H66" s="378"/>
      <c r="I66" s="378"/>
      <c r="J66" s="378"/>
      <c r="K66" s="254"/>
    </row>
    <row r="67" spans="2:11" ht="15" customHeight="1">
      <c r="B67" s="253"/>
      <c r="C67" s="258"/>
      <c r="D67" s="378" t="s">
        <v>521</v>
      </c>
      <c r="E67" s="378"/>
      <c r="F67" s="378"/>
      <c r="G67" s="378"/>
      <c r="H67" s="378"/>
      <c r="I67" s="378"/>
      <c r="J67" s="378"/>
      <c r="K67" s="254"/>
    </row>
    <row r="68" spans="2:11" ht="15" customHeight="1">
      <c r="B68" s="253"/>
      <c r="C68" s="258"/>
      <c r="D68" s="378" t="s">
        <v>522</v>
      </c>
      <c r="E68" s="378"/>
      <c r="F68" s="378"/>
      <c r="G68" s="378"/>
      <c r="H68" s="378"/>
      <c r="I68" s="378"/>
      <c r="J68" s="378"/>
      <c r="K68" s="254"/>
    </row>
    <row r="69" spans="2:11" ht="12.75" customHeight="1">
      <c r="B69" s="262"/>
      <c r="C69" s="263"/>
      <c r="D69" s="263"/>
      <c r="E69" s="263"/>
      <c r="F69" s="263"/>
      <c r="G69" s="263"/>
      <c r="H69" s="263"/>
      <c r="I69" s="263"/>
      <c r="J69" s="263"/>
      <c r="K69" s="264"/>
    </row>
    <row r="70" spans="2:11" ht="18.75" customHeight="1">
      <c r="B70" s="265"/>
      <c r="C70" s="265"/>
      <c r="D70" s="265"/>
      <c r="E70" s="265"/>
      <c r="F70" s="265"/>
      <c r="G70" s="265"/>
      <c r="H70" s="265"/>
      <c r="I70" s="265"/>
      <c r="J70" s="265"/>
      <c r="K70" s="266"/>
    </row>
    <row r="71" spans="2:11" ht="18.75" customHeight="1">
      <c r="B71" s="266"/>
      <c r="C71" s="266"/>
      <c r="D71" s="266"/>
      <c r="E71" s="266"/>
      <c r="F71" s="266"/>
      <c r="G71" s="266"/>
      <c r="H71" s="266"/>
      <c r="I71" s="266"/>
      <c r="J71" s="266"/>
      <c r="K71" s="266"/>
    </row>
    <row r="72" spans="2:11" ht="7.5" customHeight="1">
      <c r="B72" s="267"/>
      <c r="C72" s="268"/>
      <c r="D72" s="268"/>
      <c r="E72" s="268"/>
      <c r="F72" s="268"/>
      <c r="G72" s="268"/>
      <c r="H72" s="268"/>
      <c r="I72" s="268"/>
      <c r="J72" s="268"/>
      <c r="K72" s="269"/>
    </row>
    <row r="73" spans="2:11" ht="45" customHeight="1">
      <c r="B73" s="270"/>
      <c r="C73" s="376" t="s">
        <v>95</v>
      </c>
      <c r="D73" s="376"/>
      <c r="E73" s="376"/>
      <c r="F73" s="376"/>
      <c r="G73" s="376"/>
      <c r="H73" s="376"/>
      <c r="I73" s="376"/>
      <c r="J73" s="376"/>
      <c r="K73" s="271"/>
    </row>
    <row r="74" spans="2:11" ht="17.25" customHeight="1">
      <c r="B74" s="270"/>
      <c r="C74" s="272" t="s">
        <v>523</v>
      </c>
      <c r="D74" s="272"/>
      <c r="E74" s="272"/>
      <c r="F74" s="272" t="s">
        <v>524</v>
      </c>
      <c r="G74" s="273"/>
      <c r="H74" s="272" t="s">
        <v>109</v>
      </c>
      <c r="I74" s="272" t="s">
        <v>56</v>
      </c>
      <c r="J74" s="272" t="s">
        <v>525</v>
      </c>
      <c r="K74" s="271"/>
    </row>
    <row r="75" spans="2:11" ht="17.25" customHeight="1">
      <c r="B75" s="270"/>
      <c r="C75" s="274" t="s">
        <v>526</v>
      </c>
      <c r="D75" s="274"/>
      <c r="E75" s="274"/>
      <c r="F75" s="275" t="s">
        <v>527</v>
      </c>
      <c r="G75" s="276"/>
      <c r="H75" s="274"/>
      <c r="I75" s="274"/>
      <c r="J75" s="274" t="s">
        <v>528</v>
      </c>
      <c r="K75" s="271"/>
    </row>
    <row r="76" spans="2:11" ht="5.25" customHeight="1">
      <c r="B76" s="270"/>
      <c r="C76" s="277"/>
      <c r="D76" s="277"/>
      <c r="E76" s="277"/>
      <c r="F76" s="277"/>
      <c r="G76" s="278"/>
      <c r="H76" s="277"/>
      <c r="I76" s="277"/>
      <c r="J76" s="277"/>
      <c r="K76" s="271"/>
    </row>
    <row r="77" spans="2:11" ht="15" customHeight="1">
      <c r="B77" s="270"/>
      <c r="C77" s="260" t="s">
        <v>52</v>
      </c>
      <c r="D77" s="277"/>
      <c r="E77" s="277"/>
      <c r="F77" s="279" t="s">
        <v>529</v>
      </c>
      <c r="G77" s="278"/>
      <c r="H77" s="260" t="s">
        <v>530</v>
      </c>
      <c r="I77" s="260" t="s">
        <v>531</v>
      </c>
      <c r="J77" s="260">
        <v>20</v>
      </c>
      <c r="K77" s="271"/>
    </row>
    <row r="78" spans="2:11" ht="15" customHeight="1">
      <c r="B78" s="270"/>
      <c r="C78" s="260" t="s">
        <v>532</v>
      </c>
      <c r="D78" s="260"/>
      <c r="E78" s="260"/>
      <c r="F78" s="279" t="s">
        <v>529</v>
      </c>
      <c r="G78" s="278"/>
      <c r="H78" s="260" t="s">
        <v>533</v>
      </c>
      <c r="I78" s="260" t="s">
        <v>531</v>
      </c>
      <c r="J78" s="260">
        <v>120</v>
      </c>
      <c r="K78" s="271"/>
    </row>
    <row r="79" spans="2:11" ht="15" customHeight="1">
      <c r="B79" s="280"/>
      <c r="C79" s="260" t="s">
        <v>534</v>
      </c>
      <c r="D79" s="260"/>
      <c r="E79" s="260"/>
      <c r="F79" s="279" t="s">
        <v>535</v>
      </c>
      <c r="G79" s="278"/>
      <c r="H79" s="260" t="s">
        <v>536</v>
      </c>
      <c r="I79" s="260" t="s">
        <v>531</v>
      </c>
      <c r="J79" s="260">
        <v>50</v>
      </c>
      <c r="K79" s="271"/>
    </row>
    <row r="80" spans="2:11" ht="15" customHeight="1">
      <c r="B80" s="280"/>
      <c r="C80" s="260" t="s">
        <v>537</v>
      </c>
      <c r="D80" s="260"/>
      <c r="E80" s="260"/>
      <c r="F80" s="279" t="s">
        <v>529</v>
      </c>
      <c r="G80" s="278"/>
      <c r="H80" s="260" t="s">
        <v>538</v>
      </c>
      <c r="I80" s="260" t="s">
        <v>539</v>
      </c>
      <c r="J80" s="260"/>
      <c r="K80" s="271"/>
    </row>
    <row r="81" spans="2:11" ht="15" customHeight="1">
      <c r="B81" s="280"/>
      <c r="C81" s="281" t="s">
        <v>540</v>
      </c>
      <c r="D81" s="281"/>
      <c r="E81" s="281"/>
      <c r="F81" s="282" t="s">
        <v>535</v>
      </c>
      <c r="G81" s="281"/>
      <c r="H81" s="281" t="s">
        <v>541</v>
      </c>
      <c r="I81" s="281" t="s">
        <v>531</v>
      </c>
      <c r="J81" s="281">
        <v>15</v>
      </c>
      <c r="K81" s="271"/>
    </row>
    <row r="82" spans="2:11" ht="15" customHeight="1">
      <c r="B82" s="280"/>
      <c r="C82" s="281" t="s">
        <v>542</v>
      </c>
      <c r="D82" s="281"/>
      <c r="E82" s="281"/>
      <c r="F82" s="282" t="s">
        <v>535</v>
      </c>
      <c r="G82" s="281"/>
      <c r="H82" s="281" t="s">
        <v>543</v>
      </c>
      <c r="I82" s="281" t="s">
        <v>531</v>
      </c>
      <c r="J82" s="281">
        <v>15</v>
      </c>
      <c r="K82" s="271"/>
    </row>
    <row r="83" spans="2:11" ht="15" customHeight="1">
      <c r="B83" s="280"/>
      <c r="C83" s="281" t="s">
        <v>544</v>
      </c>
      <c r="D83" s="281"/>
      <c r="E83" s="281"/>
      <c r="F83" s="282" t="s">
        <v>535</v>
      </c>
      <c r="G83" s="281"/>
      <c r="H83" s="281" t="s">
        <v>545</v>
      </c>
      <c r="I83" s="281" t="s">
        <v>531</v>
      </c>
      <c r="J83" s="281">
        <v>20</v>
      </c>
      <c r="K83" s="271"/>
    </row>
    <row r="84" spans="2:11" ht="15" customHeight="1">
      <c r="B84" s="280"/>
      <c r="C84" s="281" t="s">
        <v>546</v>
      </c>
      <c r="D84" s="281"/>
      <c r="E84" s="281"/>
      <c r="F84" s="282" t="s">
        <v>535</v>
      </c>
      <c r="G84" s="281"/>
      <c r="H84" s="281" t="s">
        <v>547</v>
      </c>
      <c r="I84" s="281" t="s">
        <v>531</v>
      </c>
      <c r="J84" s="281">
        <v>20</v>
      </c>
      <c r="K84" s="271"/>
    </row>
    <row r="85" spans="2:11" ht="15" customHeight="1">
      <c r="B85" s="280"/>
      <c r="C85" s="260" t="s">
        <v>548</v>
      </c>
      <c r="D85" s="260"/>
      <c r="E85" s="260"/>
      <c r="F85" s="279" t="s">
        <v>535</v>
      </c>
      <c r="G85" s="278"/>
      <c r="H85" s="260" t="s">
        <v>549</v>
      </c>
      <c r="I85" s="260" t="s">
        <v>531</v>
      </c>
      <c r="J85" s="260">
        <v>50</v>
      </c>
      <c r="K85" s="271"/>
    </row>
    <row r="86" spans="2:11" ht="15" customHeight="1">
      <c r="B86" s="280"/>
      <c r="C86" s="260" t="s">
        <v>550</v>
      </c>
      <c r="D86" s="260"/>
      <c r="E86" s="260"/>
      <c r="F86" s="279" t="s">
        <v>535</v>
      </c>
      <c r="G86" s="278"/>
      <c r="H86" s="260" t="s">
        <v>551</v>
      </c>
      <c r="I86" s="260" t="s">
        <v>531</v>
      </c>
      <c r="J86" s="260">
        <v>20</v>
      </c>
      <c r="K86" s="271"/>
    </row>
    <row r="87" spans="2:11" ht="15" customHeight="1">
      <c r="B87" s="280"/>
      <c r="C87" s="260" t="s">
        <v>552</v>
      </c>
      <c r="D87" s="260"/>
      <c r="E87" s="260"/>
      <c r="F87" s="279" t="s">
        <v>535</v>
      </c>
      <c r="G87" s="278"/>
      <c r="H87" s="260" t="s">
        <v>553</v>
      </c>
      <c r="I87" s="260" t="s">
        <v>531</v>
      </c>
      <c r="J87" s="260">
        <v>20</v>
      </c>
      <c r="K87" s="271"/>
    </row>
    <row r="88" spans="2:11" ht="15" customHeight="1">
      <c r="B88" s="280"/>
      <c r="C88" s="260" t="s">
        <v>554</v>
      </c>
      <c r="D88" s="260"/>
      <c r="E88" s="260"/>
      <c r="F88" s="279" t="s">
        <v>535</v>
      </c>
      <c r="G88" s="278"/>
      <c r="H88" s="260" t="s">
        <v>555</v>
      </c>
      <c r="I88" s="260" t="s">
        <v>531</v>
      </c>
      <c r="J88" s="260">
        <v>50</v>
      </c>
      <c r="K88" s="271"/>
    </row>
    <row r="89" spans="2:11" ht="15" customHeight="1">
      <c r="B89" s="280"/>
      <c r="C89" s="260" t="s">
        <v>556</v>
      </c>
      <c r="D89" s="260"/>
      <c r="E89" s="260"/>
      <c r="F89" s="279" t="s">
        <v>535</v>
      </c>
      <c r="G89" s="278"/>
      <c r="H89" s="260" t="s">
        <v>556</v>
      </c>
      <c r="I89" s="260" t="s">
        <v>531</v>
      </c>
      <c r="J89" s="260">
        <v>50</v>
      </c>
      <c r="K89" s="271"/>
    </row>
    <row r="90" spans="2:11" ht="15" customHeight="1">
      <c r="B90" s="280"/>
      <c r="C90" s="260" t="s">
        <v>114</v>
      </c>
      <c r="D90" s="260"/>
      <c r="E90" s="260"/>
      <c r="F90" s="279" t="s">
        <v>535</v>
      </c>
      <c r="G90" s="278"/>
      <c r="H90" s="260" t="s">
        <v>557</v>
      </c>
      <c r="I90" s="260" t="s">
        <v>531</v>
      </c>
      <c r="J90" s="260">
        <v>255</v>
      </c>
      <c r="K90" s="271"/>
    </row>
    <row r="91" spans="2:11" ht="15" customHeight="1">
      <c r="B91" s="280"/>
      <c r="C91" s="260" t="s">
        <v>558</v>
      </c>
      <c r="D91" s="260"/>
      <c r="E91" s="260"/>
      <c r="F91" s="279" t="s">
        <v>529</v>
      </c>
      <c r="G91" s="278"/>
      <c r="H91" s="260" t="s">
        <v>559</v>
      </c>
      <c r="I91" s="260" t="s">
        <v>560</v>
      </c>
      <c r="J91" s="260"/>
      <c r="K91" s="271"/>
    </row>
    <row r="92" spans="2:11" ht="15" customHeight="1">
      <c r="B92" s="280"/>
      <c r="C92" s="260" t="s">
        <v>561</v>
      </c>
      <c r="D92" s="260"/>
      <c r="E92" s="260"/>
      <c r="F92" s="279" t="s">
        <v>529</v>
      </c>
      <c r="G92" s="278"/>
      <c r="H92" s="260" t="s">
        <v>562</v>
      </c>
      <c r="I92" s="260" t="s">
        <v>563</v>
      </c>
      <c r="J92" s="260"/>
      <c r="K92" s="271"/>
    </row>
    <row r="93" spans="2:11" ht="15" customHeight="1">
      <c r="B93" s="280"/>
      <c r="C93" s="260" t="s">
        <v>564</v>
      </c>
      <c r="D93" s="260"/>
      <c r="E93" s="260"/>
      <c r="F93" s="279" t="s">
        <v>529</v>
      </c>
      <c r="G93" s="278"/>
      <c r="H93" s="260" t="s">
        <v>564</v>
      </c>
      <c r="I93" s="260" t="s">
        <v>563</v>
      </c>
      <c r="J93" s="260"/>
      <c r="K93" s="271"/>
    </row>
    <row r="94" spans="2:11" ht="15" customHeight="1">
      <c r="B94" s="280"/>
      <c r="C94" s="260" t="s">
        <v>37</v>
      </c>
      <c r="D94" s="260"/>
      <c r="E94" s="260"/>
      <c r="F94" s="279" t="s">
        <v>529</v>
      </c>
      <c r="G94" s="278"/>
      <c r="H94" s="260" t="s">
        <v>565</v>
      </c>
      <c r="I94" s="260" t="s">
        <v>563</v>
      </c>
      <c r="J94" s="260"/>
      <c r="K94" s="271"/>
    </row>
    <row r="95" spans="2:11" ht="15" customHeight="1">
      <c r="B95" s="280"/>
      <c r="C95" s="260" t="s">
        <v>47</v>
      </c>
      <c r="D95" s="260"/>
      <c r="E95" s="260"/>
      <c r="F95" s="279" t="s">
        <v>529</v>
      </c>
      <c r="G95" s="278"/>
      <c r="H95" s="260" t="s">
        <v>566</v>
      </c>
      <c r="I95" s="260" t="s">
        <v>563</v>
      </c>
      <c r="J95" s="260"/>
      <c r="K95" s="271"/>
    </row>
    <row r="96" spans="2:11" ht="15" customHeight="1">
      <c r="B96" s="283"/>
      <c r="C96" s="284"/>
      <c r="D96" s="284"/>
      <c r="E96" s="284"/>
      <c r="F96" s="284"/>
      <c r="G96" s="284"/>
      <c r="H96" s="284"/>
      <c r="I96" s="284"/>
      <c r="J96" s="284"/>
      <c r="K96" s="285"/>
    </row>
    <row r="97" spans="2:11" ht="18.75" customHeight="1">
      <c r="B97" s="286"/>
      <c r="C97" s="287"/>
      <c r="D97" s="287"/>
      <c r="E97" s="287"/>
      <c r="F97" s="287"/>
      <c r="G97" s="287"/>
      <c r="H97" s="287"/>
      <c r="I97" s="287"/>
      <c r="J97" s="287"/>
      <c r="K97" s="286"/>
    </row>
    <row r="98" spans="2:11" ht="18.75" customHeight="1">
      <c r="B98" s="266"/>
      <c r="C98" s="266"/>
      <c r="D98" s="266"/>
      <c r="E98" s="266"/>
      <c r="F98" s="266"/>
      <c r="G98" s="266"/>
      <c r="H98" s="266"/>
      <c r="I98" s="266"/>
      <c r="J98" s="266"/>
      <c r="K98" s="266"/>
    </row>
    <row r="99" spans="2:11" ht="7.5" customHeight="1">
      <c r="B99" s="267"/>
      <c r="C99" s="268"/>
      <c r="D99" s="268"/>
      <c r="E99" s="268"/>
      <c r="F99" s="268"/>
      <c r="G99" s="268"/>
      <c r="H99" s="268"/>
      <c r="I99" s="268"/>
      <c r="J99" s="268"/>
      <c r="K99" s="269"/>
    </row>
    <row r="100" spans="2:11" ht="45" customHeight="1">
      <c r="B100" s="270"/>
      <c r="C100" s="376" t="s">
        <v>567</v>
      </c>
      <c r="D100" s="376"/>
      <c r="E100" s="376"/>
      <c r="F100" s="376"/>
      <c r="G100" s="376"/>
      <c r="H100" s="376"/>
      <c r="I100" s="376"/>
      <c r="J100" s="376"/>
      <c r="K100" s="271"/>
    </row>
    <row r="101" spans="2:11" ht="17.25" customHeight="1">
      <c r="B101" s="270"/>
      <c r="C101" s="272" t="s">
        <v>523</v>
      </c>
      <c r="D101" s="272"/>
      <c r="E101" s="272"/>
      <c r="F101" s="272" t="s">
        <v>524</v>
      </c>
      <c r="G101" s="273"/>
      <c r="H101" s="272" t="s">
        <v>109</v>
      </c>
      <c r="I101" s="272" t="s">
        <v>56</v>
      </c>
      <c r="J101" s="272" t="s">
        <v>525</v>
      </c>
      <c r="K101" s="271"/>
    </row>
    <row r="102" spans="2:11" ht="17.25" customHeight="1">
      <c r="B102" s="270"/>
      <c r="C102" s="274" t="s">
        <v>526</v>
      </c>
      <c r="D102" s="274"/>
      <c r="E102" s="274"/>
      <c r="F102" s="275" t="s">
        <v>527</v>
      </c>
      <c r="G102" s="276"/>
      <c r="H102" s="274"/>
      <c r="I102" s="274"/>
      <c r="J102" s="274" t="s">
        <v>528</v>
      </c>
      <c r="K102" s="271"/>
    </row>
    <row r="103" spans="2:11" ht="5.25" customHeight="1">
      <c r="B103" s="270"/>
      <c r="C103" s="272"/>
      <c r="D103" s="272"/>
      <c r="E103" s="272"/>
      <c r="F103" s="272"/>
      <c r="G103" s="288"/>
      <c r="H103" s="272"/>
      <c r="I103" s="272"/>
      <c r="J103" s="272"/>
      <c r="K103" s="271"/>
    </row>
    <row r="104" spans="2:11" ht="15" customHeight="1">
      <c r="B104" s="270"/>
      <c r="C104" s="260" t="s">
        <v>52</v>
      </c>
      <c r="D104" s="277"/>
      <c r="E104" s="277"/>
      <c r="F104" s="279" t="s">
        <v>529</v>
      </c>
      <c r="G104" s="288"/>
      <c r="H104" s="260" t="s">
        <v>568</v>
      </c>
      <c r="I104" s="260" t="s">
        <v>531</v>
      </c>
      <c r="J104" s="260">
        <v>20</v>
      </c>
      <c r="K104" s="271"/>
    </row>
    <row r="105" spans="2:11" ht="15" customHeight="1">
      <c r="B105" s="270"/>
      <c r="C105" s="260" t="s">
        <v>532</v>
      </c>
      <c r="D105" s="260"/>
      <c r="E105" s="260"/>
      <c r="F105" s="279" t="s">
        <v>529</v>
      </c>
      <c r="G105" s="260"/>
      <c r="H105" s="260" t="s">
        <v>568</v>
      </c>
      <c r="I105" s="260" t="s">
        <v>531</v>
      </c>
      <c r="J105" s="260">
        <v>120</v>
      </c>
      <c r="K105" s="271"/>
    </row>
    <row r="106" spans="2:11" ht="15" customHeight="1">
      <c r="B106" s="280"/>
      <c r="C106" s="260" t="s">
        <v>534</v>
      </c>
      <c r="D106" s="260"/>
      <c r="E106" s="260"/>
      <c r="F106" s="279" t="s">
        <v>535</v>
      </c>
      <c r="G106" s="260"/>
      <c r="H106" s="260" t="s">
        <v>568</v>
      </c>
      <c r="I106" s="260" t="s">
        <v>531</v>
      </c>
      <c r="J106" s="260">
        <v>50</v>
      </c>
      <c r="K106" s="271"/>
    </row>
    <row r="107" spans="2:11" ht="15" customHeight="1">
      <c r="B107" s="280"/>
      <c r="C107" s="260" t="s">
        <v>537</v>
      </c>
      <c r="D107" s="260"/>
      <c r="E107" s="260"/>
      <c r="F107" s="279" t="s">
        <v>529</v>
      </c>
      <c r="G107" s="260"/>
      <c r="H107" s="260" t="s">
        <v>568</v>
      </c>
      <c r="I107" s="260" t="s">
        <v>539</v>
      </c>
      <c r="J107" s="260"/>
      <c r="K107" s="271"/>
    </row>
    <row r="108" spans="2:11" ht="15" customHeight="1">
      <c r="B108" s="280"/>
      <c r="C108" s="260" t="s">
        <v>548</v>
      </c>
      <c r="D108" s="260"/>
      <c r="E108" s="260"/>
      <c r="F108" s="279" t="s">
        <v>535</v>
      </c>
      <c r="G108" s="260"/>
      <c r="H108" s="260" t="s">
        <v>568</v>
      </c>
      <c r="I108" s="260" t="s">
        <v>531</v>
      </c>
      <c r="J108" s="260">
        <v>50</v>
      </c>
      <c r="K108" s="271"/>
    </row>
    <row r="109" spans="2:11" ht="15" customHeight="1">
      <c r="B109" s="280"/>
      <c r="C109" s="260" t="s">
        <v>556</v>
      </c>
      <c r="D109" s="260"/>
      <c r="E109" s="260"/>
      <c r="F109" s="279" t="s">
        <v>535</v>
      </c>
      <c r="G109" s="260"/>
      <c r="H109" s="260" t="s">
        <v>568</v>
      </c>
      <c r="I109" s="260" t="s">
        <v>531</v>
      </c>
      <c r="J109" s="260">
        <v>50</v>
      </c>
      <c r="K109" s="271"/>
    </row>
    <row r="110" spans="2:11" ht="15" customHeight="1">
      <c r="B110" s="280"/>
      <c r="C110" s="260" t="s">
        <v>554</v>
      </c>
      <c r="D110" s="260"/>
      <c r="E110" s="260"/>
      <c r="F110" s="279" t="s">
        <v>535</v>
      </c>
      <c r="G110" s="260"/>
      <c r="H110" s="260" t="s">
        <v>568</v>
      </c>
      <c r="I110" s="260" t="s">
        <v>531</v>
      </c>
      <c r="J110" s="260">
        <v>50</v>
      </c>
      <c r="K110" s="271"/>
    </row>
    <row r="111" spans="2:11" ht="15" customHeight="1">
      <c r="B111" s="280"/>
      <c r="C111" s="260" t="s">
        <v>52</v>
      </c>
      <c r="D111" s="260"/>
      <c r="E111" s="260"/>
      <c r="F111" s="279" t="s">
        <v>529</v>
      </c>
      <c r="G111" s="260"/>
      <c r="H111" s="260" t="s">
        <v>569</v>
      </c>
      <c r="I111" s="260" t="s">
        <v>531</v>
      </c>
      <c r="J111" s="260">
        <v>20</v>
      </c>
      <c r="K111" s="271"/>
    </row>
    <row r="112" spans="2:11" ht="15" customHeight="1">
      <c r="B112" s="280"/>
      <c r="C112" s="260" t="s">
        <v>570</v>
      </c>
      <c r="D112" s="260"/>
      <c r="E112" s="260"/>
      <c r="F112" s="279" t="s">
        <v>529</v>
      </c>
      <c r="G112" s="260"/>
      <c r="H112" s="260" t="s">
        <v>571</v>
      </c>
      <c r="I112" s="260" t="s">
        <v>531</v>
      </c>
      <c r="J112" s="260">
        <v>120</v>
      </c>
      <c r="K112" s="271"/>
    </row>
    <row r="113" spans="2:11" ht="15" customHeight="1">
      <c r="B113" s="280"/>
      <c r="C113" s="260" t="s">
        <v>37</v>
      </c>
      <c r="D113" s="260"/>
      <c r="E113" s="260"/>
      <c r="F113" s="279" t="s">
        <v>529</v>
      </c>
      <c r="G113" s="260"/>
      <c r="H113" s="260" t="s">
        <v>572</v>
      </c>
      <c r="I113" s="260" t="s">
        <v>563</v>
      </c>
      <c r="J113" s="260"/>
      <c r="K113" s="271"/>
    </row>
    <row r="114" spans="2:11" ht="15" customHeight="1">
      <c r="B114" s="280"/>
      <c r="C114" s="260" t="s">
        <v>47</v>
      </c>
      <c r="D114" s="260"/>
      <c r="E114" s="260"/>
      <c r="F114" s="279" t="s">
        <v>529</v>
      </c>
      <c r="G114" s="260"/>
      <c r="H114" s="260" t="s">
        <v>573</v>
      </c>
      <c r="I114" s="260" t="s">
        <v>563</v>
      </c>
      <c r="J114" s="260"/>
      <c r="K114" s="271"/>
    </row>
    <row r="115" spans="2:11" ht="15" customHeight="1">
      <c r="B115" s="280"/>
      <c r="C115" s="260" t="s">
        <v>56</v>
      </c>
      <c r="D115" s="260"/>
      <c r="E115" s="260"/>
      <c r="F115" s="279" t="s">
        <v>529</v>
      </c>
      <c r="G115" s="260"/>
      <c r="H115" s="260" t="s">
        <v>574</v>
      </c>
      <c r="I115" s="260" t="s">
        <v>575</v>
      </c>
      <c r="J115" s="260"/>
      <c r="K115" s="271"/>
    </row>
    <row r="116" spans="2:11" ht="15" customHeight="1">
      <c r="B116" s="283"/>
      <c r="C116" s="289"/>
      <c r="D116" s="289"/>
      <c r="E116" s="289"/>
      <c r="F116" s="289"/>
      <c r="G116" s="289"/>
      <c r="H116" s="289"/>
      <c r="I116" s="289"/>
      <c r="J116" s="289"/>
      <c r="K116" s="285"/>
    </row>
    <row r="117" spans="2:11" ht="18.75" customHeight="1">
      <c r="B117" s="290"/>
      <c r="C117" s="256"/>
      <c r="D117" s="256"/>
      <c r="E117" s="256"/>
      <c r="F117" s="291"/>
      <c r="G117" s="256"/>
      <c r="H117" s="256"/>
      <c r="I117" s="256"/>
      <c r="J117" s="256"/>
      <c r="K117" s="290"/>
    </row>
    <row r="118" spans="2:11" ht="18.75" customHeight="1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</row>
    <row r="119" spans="2:11" ht="7.5" customHeight="1">
      <c r="B119" s="292"/>
      <c r="C119" s="293"/>
      <c r="D119" s="293"/>
      <c r="E119" s="293"/>
      <c r="F119" s="293"/>
      <c r="G119" s="293"/>
      <c r="H119" s="293"/>
      <c r="I119" s="293"/>
      <c r="J119" s="293"/>
      <c r="K119" s="294"/>
    </row>
    <row r="120" spans="2:11" ht="45" customHeight="1">
      <c r="B120" s="295"/>
      <c r="C120" s="375" t="s">
        <v>576</v>
      </c>
      <c r="D120" s="375"/>
      <c r="E120" s="375"/>
      <c r="F120" s="375"/>
      <c r="G120" s="375"/>
      <c r="H120" s="375"/>
      <c r="I120" s="375"/>
      <c r="J120" s="375"/>
      <c r="K120" s="296"/>
    </row>
    <row r="121" spans="2:11" ht="17.25" customHeight="1">
      <c r="B121" s="297"/>
      <c r="C121" s="272" t="s">
        <v>523</v>
      </c>
      <c r="D121" s="272"/>
      <c r="E121" s="272"/>
      <c r="F121" s="272" t="s">
        <v>524</v>
      </c>
      <c r="G121" s="273"/>
      <c r="H121" s="272" t="s">
        <v>109</v>
      </c>
      <c r="I121" s="272" t="s">
        <v>56</v>
      </c>
      <c r="J121" s="272" t="s">
        <v>525</v>
      </c>
      <c r="K121" s="298"/>
    </row>
    <row r="122" spans="2:11" ht="17.25" customHeight="1">
      <c r="B122" s="297"/>
      <c r="C122" s="274" t="s">
        <v>526</v>
      </c>
      <c r="D122" s="274"/>
      <c r="E122" s="274"/>
      <c r="F122" s="275" t="s">
        <v>527</v>
      </c>
      <c r="G122" s="276"/>
      <c r="H122" s="274"/>
      <c r="I122" s="274"/>
      <c r="J122" s="274" t="s">
        <v>528</v>
      </c>
      <c r="K122" s="298"/>
    </row>
    <row r="123" spans="2:11" ht="5.25" customHeight="1">
      <c r="B123" s="299"/>
      <c r="C123" s="277"/>
      <c r="D123" s="277"/>
      <c r="E123" s="277"/>
      <c r="F123" s="277"/>
      <c r="G123" s="260"/>
      <c r="H123" s="277"/>
      <c r="I123" s="277"/>
      <c r="J123" s="277"/>
      <c r="K123" s="300"/>
    </row>
    <row r="124" spans="2:11" ht="15" customHeight="1">
      <c r="B124" s="299"/>
      <c r="C124" s="260" t="s">
        <v>532</v>
      </c>
      <c r="D124" s="277"/>
      <c r="E124" s="277"/>
      <c r="F124" s="279" t="s">
        <v>529</v>
      </c>
      <c r="G124" s="260"/>
      <c r="H124" s="260" t="s">
        <v>568</v>
      </c>
      <c r="I124" s="260" t="s">
        <v>531</v>
      </c>
      <c r="J124" s="260">
        <v>120</v>
      </c>
      <c r="K124" s="301"/>
    </row>
    <row r="125" spans="2:11" ht="15" customHeight="1">
      <c r="B125" s="299"/>
      <c r="C125" s="260" t="s">
        <v>577</v>
      </c>
      <c r="D125" s="260"/>
      <c r="E125" s="260"/>
      <c r="F125" s="279" t="s">
        <v>529</v>
      </c>
      <c r="G125" s="260"/>
      <c r="H125" s="260" t="s">
        <v>578</v>
      </c>
      <c r="I125" s="260" t="s">
        <v>531</v>
      </c>
      <c r="J125" s="260" t="s">
        <v>579</v>
      </c>
      <c r="K125" s="301"/>
    </row>
    <row r="126" spans="2:11" ht="15" customHeight="1">
      <c r="B126" s="299"/>
      <c r="C126" s="260" t="s">
        <v>478</v>
      </c>
      <c r="D126" s="260"/>
      <c r="E126" s="260"/>
      <c r="F126" s="279" t="s">
        <v>529</v>
      </c>
      <c r="G126" s="260"/>
      <c r="H126" s="260" t="s">
        <v>580</v>
      </c>
      <c r="I126" s="260" t="s">
        <v>531</v>
      </c>
      <c r="J126" s="260" t="s">
        <v>579</v>
      </c>
      <c r="K126" s="301"/>
    </row>
    <row r="127" spans="2:11" ht="15" customHeight="1">
      <c r="B127" s="299"/>
      <c r="C127" s="260" t="s">
        <v>540</v>
      </c>
      <c r="D127" s="260"/>
      <c r="E127" s="260"/>
      <c r="F127" s="279" t="s">
        <v>535</v>
      </c>
      <c r="G127" s="260"/>
      <c r="H127" s="260" t="s">
        <v>541</v>
      </c>
      <c r="I127" s="260" t="s">
        <v>531</v>
      </c>
      <c r="J127" s="260">
        <v>15</v>
      </c>
      <c r="K127" s="301"/>
    </row>
    <row r="128" spans="2:11" ht="15" customHeight="1">
      <c r="B128" s="299"/>
      <c r="C128" s="281" t="s">
        <v>542</v>
      </c>
      <c r="D128" s="281"/>
      <c r="E128" s="281"/>
      <c r="F128" s="282" t="s">
        <v>535</v>
      </c>
      <c r="G128" s="281"/>
      <c r="H128" s="281" t="s">
        <v>543</v>
      </c>
      <c r="I128" s="281" t="s">
        <v>531</v>
      </c>
      <c r="J128" s="281">
        <v>15</v>
      </c>
      <c r="K128" s="301"/>
    </row>
    <row r="129" spans="2:11" ht="15" customHeight="1">
      <c r="B129" s="299"/>
      <c r="C129" s="281" t="s">
        <v>544</v>
      </c>
      <c r="D129" s="281"/>
      <c r="E129" s="281"/>
      <c r="F129" s="282" t="s">
        <v>535</v>
      </c>
      <c r="G129" s="281"/>
      <c r="H129" s="281" t="s">
        <v>545</v>
      </c>
      <c r="I129" s="281" t="s">
        <v>531</v>
      </c>
      <c r="J129" s="281">
        <v>20</v>
      </c>
      <c r="K129" s="301"/>
    </row>
    <row r="130" spans="2:11" ht="15" customHeight="1">
      <c r="B130" s="299"/>
      <c r="C130" s="281" t="s">
        <v>546</v>
      </c>
      <c r="D130" s="281"/>
      <c r="E130" s="281"/>
      <c r="F130" s="282" t="s">
        <v>535</v>
      </c>
      <c r="G130" s="281"/>
      <c r="H130" s="281" t="s">
        <v>547</v>
      </c>
      <c r="I130" s="281" t="s">
        <v>531</v>
      </c>
      <c r="J130" s="281">
        <v>20</v>
      </c>
      <c r="K130" s="301"/>
    </row>
    <row r="131" spans="2:11" ht="15" customHeight="1">
      <c r="B131" s="299"/>
      <c r="C131" s="260" t="s">
        <v>534</v>
      </c>
      <c r="D131" s="260"/>
      <c r="E131" s="260"/>
      <c r="F131" s="279" t="s">
        <v>535</v>
      </c>
      <c r="G131" s="260"/>
      <c r="H131" s="260" t="s">
        <v>568</v>
      </c>
      <c r="I131" s="260" t="s">
        <v>531</v>
      </c>
      <c r="J131" s="260">
        <v>50</v>
      </c>
      <c r="K131" s="301"/>
    </row>
    <row r="132" spans="2:11" ht="15" customHeight="1">
      <c r="B132" s="299"/>
      <c r="C132" s="260" t="s">
        <v>548</v>
      </c>
      <c r="D132" s="260"/>
      <c r="E132" s="260"/>
      <c r="F132" s="279" t="s">
        <v>535</v>
      </c>
      <c r="G132" s="260"/>
      <c r="H132" s="260" t="s">
        <v>568</v>
      </c>
      <c r="I132" s="260" t="s">
        <v>531</v>
      </c>
      <c r="J132" s="260">
        <v>50</v>
      </c>
      <c r="K132" s="301"/>
    </row>
    <row r="133" spans="2:11" ht="15" customHeight="1">
      <c r="B133" s="299"/>
      <c r="C133" s="260" t="s">
        <v>554</v>
      </c>
      <c r="D133" s="260"/>
      <c r="E133" s="260"/>
      <c r="F133" s="279" t="s">
        <v>535</v>
      </c>
      <c r="G133" s="260"/>
      <c r="H133" s="260" t="s">
        <v>568</v>
      </c>
      <c r="I133" s="260" t="s">
        <v>531</v>
      </c>
      <c r="J133" s="260">
        <v>50</v>
      </c>
      <c r="K133" s="301"/>
    </row>
    <row r="134" spans="2:11" ht="15" customHeight="1">
      <c r="B134" s="299"/>
      <c r="C134" s="260" t="s">
        <v>556</v>
      </c>
      <c r="D134" s="260"/>
      <c r="E134" s="260"/>
      <c r="F134" s="279" t="s">
        <v>535</v>
      </c>
      <c r="G134" s="260"/>
      <c r="H134" s="260" t="s">
        <v>568</v>
      </c>
      <c r="I134" s="260" t="s">
        <v>531</v>
      </c>
      <c r="J134" s="260">
        <v>50</v>
      </c>
      <c r="K134" s="301"/>
    </row>
    <row r="135" spans="2:11" ht="15" customHeight="1">
      <c r="B135" s="299"/>
      <c r="C135" s="260" t="s">
        <v>114</v>
      </c>
      <c r="D135" s="260"/>
      <c r="E135" s="260"/>
      <c r="F135" s="279" t="s">
        <v>535</v>
      </c>
      <c r="G135" s="260"/>
      <c r="H135" s="260" t="s">
        <v>581</v>
      </c>
      <c r="I135" s="260" t="s">
        <v>531</v>
      </c>
      <c r="J135" s="260">
        <v>255</v>
      </c>
      <c r="K135" s="301"/>
    </row>
    <row r="136" spans="2:11" ht="15" customHeight="1">
      <c r="B136" s="299"/>
      <c r="C136" s="260" t="s">
        <v>558</v>
      </c>
      <c r="D136" s="260"/>
      <c r="E136" s="260"/>
      <c r="F136" s="279" t="s">
        <v>529</v>
      </c>
      <c r="G136" s="260"/>
      <c r="H136" s="260" t="s">
        <v>582</v>
      </c>
      <c r="I136" s="260" t="s">
        <v>560</v>
      </c>
      <c r="J136" s="260"/>
      <c r="K136" s="301"/>
    </row>
    <row r="137" spans="2:11" ht="15" customHeight="1">
      <c r="B137" s="299"/>
      <c r="C137" s="260" t="s">
        <v>561</v>
      </c>
      <c r="D137" s="260"/>
      <c r="E137" s="260"/>
      <c r="F137" s="279" t="s">
        <v>529</v>
      </c>
      <c r="G137" s="260"/>
      <c r="H137" s="260" t="s">
        <v>583</v>
      </c>
      <c r="I137" s="260" t="s">
        <v>563</v>
      </c>
      <c r="J137" s="260"/>
      <c r="K137" s="301"/>
    </row>
    <row r="138" spans="2:11" ht="15" customHeight="1">
      <c r="B138" s="299"/>
      <c r="C138" s="260" t="s">
        <v>564</v>
      </c>
      <c r="D138" s="260"/>
      <c r="E138" s="260"/>
      <c r="F138" s="279" t="s">
        <v>529</v>
      </c>
      <c r="G138" s="260"/>
      <c r="H138" s="260" t="s">
        <v>564</v>
      </c>
      <c r="I138" s="260" t="s">
        <v>563</v>
      </c>
      <c r="J138" s="260"/>
      <c r="K138" s="301"/>
    </row>
    <row r="139" spans="2:11" ht="15" customHeight="1">
      <c r="B139" s="299"/>
      <c r="C139" s="260" t="s">
        <v>37</v>
      </c>
      <c r="D139" s="260"/>
      <c r="E139" s="260"/>
      <c r="F139" s="279" t="s">
        <v>529</v>
      </c>
      <c r="G139" s="260"/>
      <c r="H139" s="260" t="s">
        <v>584</v>
      </c>
      <c r="I139" s="260" t="s">
        <v>563</v>
      </c>
      <c r="J139" s="260"/>
      <c r="K139" s="301"/>
    </row>
    <row r="140" spans="2:11" ht="15" customHeight="1">
      <c r="B140" s="299"/>
      <c r="C140" s="260" t="s">
        <v>585</v>
      </c>
      <c r="D140" s="260"/>
      <c r="E140" s="260"/>
      <c r="F140" s="279" t="s">
        <v>529</v>
      </c>
      <c r="G140" s="260"/>
      <c r="H140" s="260" t="s">
        <v>586</v>
      </c>
      <c r="I140" s="260" t="s">
        <v>563</v>
      </c>
      <c r="J140" s="260"/>
      <c r="K140" s="301"/>
    </row>
    <row r="141" spans="2:11" ht="15" customHeight="1">
      <c r="B141" s="302"/>
      <c r="C141" s="303"/>
      <c r="D141" s="303"/>
      <c r="E141" s="303"/>
      <c r="F141" s="303"/>
      <c r="G141" s="303"/>
      <c r="H141" s="303"/>
      <c r="I141" s="303"/>
      <c r="J141" s="303"/>
      <c r="K141" s="304"/>
    </row>
    <row r="142" spans="2:11" ht="18.75" customHeight="1">
      <c r="B142" s="256"/>
      <c r="C142" s="256"/>
      <c r="D142" s="256"/>
      <c r="E142" s="256"/>
      <c r="F142" s="291"/>
      <c r="G142" s="256"/>
      <c r="H142" s="256"/>
      <c r="I142" s="256"/>
      <c r="J142" s="256"/>
      <c r="K142" s="256"/>
    </row>
    <row r="143" spans="2:11" ht="18.75" customHeight="1"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</row>
    <row r="144" spans="2:11" ht="7.5" customHeight="1">
      <c r="B144" s="267"/>
      <c r="C144" s="268"/>
      <c r="D144" s="268"/>
      <c r="E144" s="268"/>
      <c r="F144" s="268"/>
      <c r="G144" s="268"/>
      <c r="H144" s="268"/>
      <c r="I144" s="268"/>
      <c r="J144" s="268"/>
      <c r="K144" s="269"/>
    </row>
    <row r="145" spans="2:11" ht="45" customHeight="1">
      <c r="B145" s="270"/>
      <c r="C145" s="376" t="s">
        <v>587</v>
      </c>
      <c r="D145" s="376"/>
      <c r="E145" s="376"/>
      <c r="F145" s="376"/>
      <c r="G145" s="376"/>
      <c r="H145" s="376"/>
      <c r="I145" s="376"/>
      <c r="J145" s="376"/>
      <c r="K145" s="271"/>
    </row>
    <row r="146" spans="2:11" ht="17.25" customHeight="1">
      <c r="B146" s="270"/>
      <c r="C146" s="272" t="s">
        <v>523</v>
      </c>
      <c r="D146" s="272"/>
      <c r="E146" s="272"/>
      <c r="F146" s="272" t="s">
        <v>524</v>
      </c>
      <c r="G146" s="273"/>
      <c r="H146" s="272" t="s">
        <v>109</v>
      </c>
      <c r="I146" s="272" t="s">
        <v>56</v>
      </c>
      <c r="J146" s="272" t="s">
        <v>525</v>
      </c>
      <c r="K146" s="271"/>
    </row>
    <row r="147" spans="2:11" ht="17.25" customHeight="1">
      <c r="B147" s="270"/>
      <c r="C147" s="274" t="s">
        <v>526</v>
      </c>
      <c r="D147" s="274"/>
      <c r="E147" s="274"/>
      <c r="F147" s="275" t="s">
        <v>527</v>
      </c>
      <c r="G147" s="276"/>
      <c r="H147" s="274"/>
      <c r="I147" s="274"/>
      <c r="J147" s="274" t="s">
        <v>528</v>
      </c>
      <c r="K147" s="271"/>
    </row>
    <row r="148" spans="2:11" ht="5.25" customHeight="1">
      <c r="B148" s="280"/>
      <c r="C148" s="277"/>
      <c r="D148" s="277"/>
      <c r="E148" s="277"/>
      <c r="F148" s="277"/>
      <c r="G148" s="278"/>
      <c r="H148" s="277"/>
      <c r="I148" s="277"/>
      <c r="J148" s="277"/>
      <c r="K148" s="301"/>
    </row>
    <row r="149" spans="2:11" ht="15" customHeight="1">
      <c r="B149" s="280"/>
      <c r="C149" s="305" t="s">
        <v>532</v>
      </c>
      <c r="D149" s="260"/>
      <c r="E149" s="260"/>
      <c r="F149" s="306" t="s">
        <v>529</v>
      </c>
      <c r="G149" s="260"/>
      <c r="H149" s="305" t="s">
        <v>568</v>
      </c>
      <c r="I149" s="305" t="s">
        <v>531</v>
      </c>
      <c r="J149" s="305">
        <v>120</v>
      </c>
      <c r="K149" s="301"/>
    </row>
    <row r="150" spans="2:11" ht="15" customHeight="1">
      <c r="B150" s="280"/>
      <c r="C150" s="305" t="s">
        <v>577</v>
      </c>
      <c r="D150" s="260"/>
      <c r="E150" s="260"/>
      <c r="F150" s="306" t="s">
        <v>529</v>
      </c>
      <c r="G150" s="260"/>
      <c r="H150" s="305" t="s">
        <v>588</v>
      </c>
      <c r="I150" s="305" t="s">
        <v>531</v>
      </c>
      <c r="J150" s="305" t="s">
        <v>579</v>
      </c>
      <c r="K150" s="301"/>
    </row>
    <row r="151" spans="2:11" ht="15" customHeight="1">
      <c r="B151" s="280"/>
      <c r="C151" s="305" t="s">
        <v>478</v>
      </c>
      <c r="D151" s="260"/>
      <c r="E151" s="260"/>
      <c r="F151" s="306" t="s">
        <v>529</v>
      </c>
      <c r="G151" s="260"/>
      <c r="H151" s="305" t="s">
        <v>589</v>
      </c>
      <c r="I151" s="305" t="s">
        <v>531</v>
      </c>
      <c r="J151" s="305" t="s">
        <v>579</v>
      </c>
      <c r="K151" s="301"/>
    </row>
    <row r="152" spans="2:11" ht="15" customHeight="1">
      <c r="B152" s="280"/>
      <c r="C152" s="305" t="s">
        <v>534</v>
      </c>
      <c r="D152" s="260"/>
      <c r="E152" s="260"/>
      <c r="F152" s="306" t="s">
        <v>535</v>
      </c>
      <c r="G152" s="260"/>
      <c r="H152" s="305" t="s">
        <v>568</v>
      </c>
      <c r="I152" s="305" t="s">
        <v>531</v>
      </c>
      <c r="J152" s="305">
        <v>50</v>
      </c>
      <c r="K152" s="301"/>
    </row>
    <row r="153" spans="2:11" ht="15" customHeight="1">
      <c r="B153" s="280"/>
      <c r="C153" s="305" t="s">
        <v>537</v>
      </c>
      <c r="D153" s="260"/>
      <c r="E153" s="260"/>
      <c r="F153" s="306" t="s">
        <v>529</v>
      </c>
      <c r="G153" s="260"/>
      <c r="H153" s="305" t="s">
        <v>568</v>
      </c>
      <c r="I153" s="305" t="s">
        <v>539</v>
      </c>
      <c r="J153" s="305"/>
      <c r="K153" s="301"/>
    </row>
    <row r="154" spans="2:11" ht="15" customHeight="1">
      <c r="B154" s="280"/>
      <c r="C154" s="305" t="s">
        <v>548</v>
      </c>
      <c r="D154" s="260"/>
      <c r="E154" s="260"/>
      <c r="F154" s="306" t="s">
        <v>535</v>
      </c>
      <c r="G154" s="260"/>
      <c r="H154" s="305" t="s">
        <v>568</v>
      </c>
      <c r="I154" s="305" t="s">
        <v>531</v>
      </c>
      <c r="J154" s="305">
        <v>50</v>
      </c>
      <c r="K154" s="301"/>
    </row>
    <row r="155" spans="2:11" ht="15" customHeight="1">
      <c r="B155" s="280"/>
      <c r="C155" s="305" t="s">
        <v>556</v>
      </c>
      <c r="D155" s="260"/>
      <c r="E155" s="260"/>
      <c r="F155" s="306" t="s">
        <v>535</v>
      </c>
      <c r="G155" s="260"/>
      <c r="H155" s="305" t="s">
        <v>568</v>
      </c>
      <c r="I155" s="305" t="s">
        <v>531</v>
      </c>
      <c r="J155" s="305">
        <v>50</v>
      </c>
      <c r="K155" s="301"/>
    </row>
    <row r="156" spans="2:11" ht="15" customHeight="1">
      <c r="B156" s="280"/>
      <c r="C156" s="305" t="s">
        <v>554</v>
      </c>
      <c r="D156" s="260"/>
      <c r="E156" s="260"/>
      <c r="F156" s="306" t="s">
        <v>535</v>
      </c>
      <c r="G156" s="260"/>
      <c r="H156" s="305" t="s">
        <v>568</v>
      </c>
      <c r="I156" s="305" t="s">
        <v>531</v>
      </c>
      <c r="J156" s="305">
        <v>50</v>
      </c>
      <c r="K156" s="301"/>
    </row>
    <row r="157" spans="2:11" ht="15" customHeight="1">
      <c r="B157" s="280"/>
      <c r="C157" s="305" t="s">
        <v>101</v>
      </c>
      <c r="D157" s="260"/>
      <c r="E157" s="260"/>
      <c r="F157" s="306" t="s">
        <v>529</v>
      </c>
      <c r="G157" s="260"/>
      <c r="H157" s="305" t="s">
        <v>590</v>
      </c>
      <c r="I157" s="305" t="s">
        <v>531</v>
      </c>
      <c r="J157" s="305" t="s">
        <v>591</v>
      </c>
      <c r="K157" s="301"/>
    </row>
    <row r="158" spans="2:11" ht="15" customHeight="1">
      <c r="B158" s="280"/>
      <c r="C158" s="305" t="s">
        <v>592</v>
      </c>
      <c r="D158" s="260"/>
      <c r="E158" s="260"/>
      <c r="F158" s="306" t="s">
        <v>529</v>
      </c>
      <c r="G158" s="260"/>
      <c r="H158" s="305" t="s">
        <v>593</v>
      </c>
      <c r="I158" s="305" t="s">
        <v>563</v>
      </c>
      <c r="J158" s="305"/>
      <c r="K158" s="301"/>
    </row>
    <row r="159" spans="2:11" ht="15" customHeight="1">
      <c r="B159" s="307"/>
      <c r="C159" s="289"/>
      <c r="D159" s="289"/>
      <c r="E159" s="289"/>
      <c r="F159" s="289"/>
      <c r="G159" s="289"/>
      <c r="H159" s="289"/>
      <c r="I159" s="289"/>
      <c r="J159" s="289"/>
      <c r="K159" s="308"/>
    </row>
    <row r="160" spans="2:11" ht="18.75" customHeight="1">
      <c r="B160" s="256"/>
      <c r="C160" s="260"/>
      <c r="D160" s="260"/>
      <c r="E160" s="260"/>
      <c r="F160" s="279"/>
      <c r="G160" s="260"/>
      <c r="H160" s="260"/>
      <c r="I160" s="260"/>
      <c r="J160" s="260"/>
      <c r="K160" s="256"/>
    </row>
    <row r="161" spans="2:11" ht="18.75" customHeight="1"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</row>
    <row r="162" spans="2:11" ht="7.5" customHeight="1">
      <c r="B162" s="248"/>
      <c r="C162" s="249"/>
      <c r="D162" s="249"/>
      <c r="E162" s="249"/>
      <c r="F162" s="249"/>
      <c r="G162" s="249"/>
      <c r="H162" s="249"/>
      <c r="I162" s="249"/>
      <c r="J162" s="249"/>
      <c r="K162" s="250"/>
    </row>
    <row r="163" spans="2:11" ht="45" customHeight="1">
      <c r="B163" s="251"/>
      <c r="C163" s="375" t="s">
        <v>594</v>
      </c>
      <c r="D163" s="375"/>
      <c r="E163" s="375"/>
      <c r="F163" s="375"/>
      <c r="G163" s="375"/>
      <c r="H163" s="375"/>
      <c r="I163" s="375"/>
      <c r="J163" s="375"/>
      <c r="K163" s="252"/>
    </row>
    <row r="164" spans="2:11" ht="17.25" customHeight="1">
      <c r="B164" s="251"/>
      <c r="C164" s="272" t="s">
        <v>523</v>
      </c>
      <c r="D164" s="272"/>
      <c r="E164" s="272"/>
      <c r="F164" s="272" t="s">
        <v>524</v>
      </c>
      <c r="G164" s="309"/>
      <c r="H164" s="310" t="s">
        <v>109</v>
      </c>
      <c r="I164" s="310" t="s">
        <v>56</v>
      </c>
      <c r="J164" s="272" t="s">
        <v>525</v>
      </c>
      <c r="K164" s="252"/>
    </row>
    <row r="165" spans="2:11" ht="17.25" customHeight="1">
      <c r="B165" s="253"/>
      <c r="C165" s="274" t="s">
        <v>526</v>
      </c>
      <c r="D165" s="274"/>
      <c r="E165" s="274"/>
      <c r="F165" s="275" t="s">
        <v>527</v>
      </c>
      <c r="G165" s="311"/>
      <c r="H165" s="312"/>
      <c r="I165" s="312"/>
      <c r="J165" s="274" t="s">
        <v>528</v>
      </c>
      <c r="K165" s="254"/>
    </row>
    <row r="166" spans="2:11" ht="5.25" customHeight="1">
      <c r="B166" s="280"/>
      <c r="C166" s="277"/>
      <c r="D166" s="277"/>
      <c r="E166" s="277"/>
      <c r="F166" s="277"/>
      <c r="G166" s="278"/>
      <c r="H166" s="277"/>
      <c r="I166" s="277"/>
      <c r="J166" s="277"/>
      <c r="K166" s="301"/>
    </row>
    <row r="167" spans="2:11" ht="15" customHeight="1">
      <c r="B167" s="280"/>
      <c r="C167" s="260" t="s">
        <v>532</v>
      </c>
      <c r="D167" s="260"/>
      <c r="E167" s="260"/>
      <c r="F167" s="279" t="s">
        <v>529</v>
      </c>
      <c r="G167" s="260"/>
      <c r="H167" s="260" t="s">
        <v>568</v>
      </c>
      <c r="I167" s="260" t="s">
        <v>531</v>
      </c>
      <c r="J167" s="260">
        <v>120</v>
      </c>
      <c r="K167" s="301"/>
    </row>
    <row r="168" spans="2:11" ht="15" customHeight="1">
      <c r="B168" s="280"/>
      <c r="C168" s="260" t="s">
        <v>577</v>
      </c>
      <c r="D168" s="260"/>
      <c r="E168" s="260"/>
      <c r="F168" s="279" t="s">
        <v>529</v>
      </c>
      <c r="G168" s="260"/>
      <c r="H168" s="260" t="s">
        <v>578</v>
      </c>
      <c r="I168" s="260" t="s">
        <v>531</v>
      </c>
      <c r="J168" s="260" t="s">
        <v>579</v>
      </c>
      <c r="K168" s="301"/>
    </row>
    <row r="169" spans="2:11" ht="15" customHeight="1">
      <c r="B169" s="280"/>
      <c r="C169" s="260" t="s">
        <v>478</v>
      </c>
      <c r="D169" s="260"/>
      <c r="E169" s="260"/>
      <c r="F169" s="279" t="s">
        <v>529</v>
      </c>
      <c r="G169" s="260"/>
      <c r="H169" s="260" t="s">
        <v>595</v>
      </c>
      <c r="I169" s="260" t="s">
        <v>531</v>
      </c>
      <c r="J169" s="260" t="s">
        <v>579</v>
      </c>
      <c r="K169" s="301"/>
    </row>
    <row r="170" spans="2:11" ht="15" customHeight="1">
      <c r="B170" s="280"/>
      <c r="C170" s="260" t="s">
        <v>534</v>
      </c>
      <c r="D170" s="260"/>
      <c r="E170" s="260"/>
      <c r="F170" s="279" t="s">
        <v>535</v>
      </c>
      <c r="G170" s="260"/>
      <c r="H170" s="260" t="s">
        <v>595</v>
      </c>
      <c r="I170" s="260" t="s">
        <v>531</v>
      </c>
      <c r="J170" s="260">
        <v>50</v>
      </c>
      <c r="K170" s="301"/>
    </row>
    <row r="171" spans="2:11" ht="15" customHeight="1">
      <c r="B171" s="280"/>
      <c r="C171" s="260" t="s">
        <v>537</v>
      </c>
      <c r="D171" s="260"/>
      <c r="E171" s="260"/>
      <c r="F171" s="279" t="s">
        <v>529</v>
      </c>
      <c r="G171" s="260"/>
      <c r="H171" s="260" t="s">
        <v>595</v>
      </c>
      <c r="I171" s="260" t="s">
        <v>539</v>
      </c>
      <c r="J171" s="260"/>
      <c r="K171" s="301"/>
    </row>
    <row r="172" spans="2:11" ht="15" customHeight="1">
      <c r="B172" s="280"/>
      <c r="C172" s="260" t="s">
        <v>548</v>
      </c>
      <c r="D172" s="260"/>
      <c r="E172" s="260"/>
      <c r="F172" s="279" t="s">
        <v>535</v>
      </c>
      <c r="G172" s="260"/>
      <c r="H172" s="260" t="s">
        <v>595</v>
      </c>
      <c r="I172" s="260" t="s">
        <v>531</v>
      </c>
      <c r="J172" s="260">
        <v>50</v>
      </c>
      <c r="K172" s="301"/>
    </row>
    <row r="173" spans="2:11" ht="15" customHeight="1">
      <c r="B173" s="280"/>
      <c r="C173" s="260" t="s">
        <v>556</v>
      </c>
      <c r="D173" s="260"/>
      <c r="E173" s="260"/>
      <c r="F173" s="279" t="s">
        <v>535</v>
      </c>
      <c r="G173" s="260"/>
      <c r="H173" s="260" t="s">
        <v>595</v>
      </c>
      <c r="I173" s="260" t="s">
        <v>531</v>
      </c>
      <c r="J173" s="260">
        <v>50</v>
      </c>
      <c r="K173" s="301"/>
    </row>
    <row r="174" spans="2:11" ht="15" customHeight="1">
      <c r="B174" s="280"/>
      <c r="C174" s="260" t="s">
        <v>554</v>
      </c>
      <c r="D174" s="260"/>
      <c r="E174" s="260"/>
      <c r="F174" s="279" t="s">
        <v>535</v>
      </c>
      <c r="G174" s="260"/>
      <c r="H174" s="260" t="s">
        <v>595</v>
      </c>
      <c r="I174" s="260" t="s">
        <v>531</v>
      </c>
      <c r="J174" s="260">
        <v>50</v>
      </c>
      <c r="K174" s="301"/>
    </row>
    <row r="175" spans="2:11" ht="15" customHeight="1">
      <c r="B175" s="280"/>
      <c r="C175" s="260" t="s">
        <v>108</v>
      </c>
      <c r="D175" s="260"/>
      <c r="E175" s="260"/>
      <c r="F175" s="279" t="s">
        <v>529</v>
      </c>
      <c r="G175" s="260"/>
      <c r="H175" s="260" t="s">
        <v>596</v>
      </c>
      <c r="I175" s="260" t="s">
        <v>597</v>
      </c>
      <c r="J175" s="260"/>
      <c r="K175" s="301"/>
    </row>
    <row r="176" spans="2:11" ht="15" customHeight="1">
      <c r="B176" s="280"/>
      <c r="C176" s="260" t="s">
        <v>56</v>
      </c>
      <c r="D176" s="260"/>
      <c r="E176" s="260"/>
      <c r="F176" s="279" t="s">
        <v>529</v>
      </c>
      <c r="G176" s="260"/>
      <c r="H176" s="260" t="s">
        <v>598</v>
      </c>
      <c r="I176" s="260" t="s">
        <v>599</v>
      </c>
      <c r="J176" s="260">
        <v>1</v>
      </c>
      <c r="K176" s="301"/>
    </row>
    <row r="177" spans="2:11" ht="15" customHeight="1">
      <c r="B177" s="280"/>
      <c r="C177" s="260" t="s">
        <v>52</v>
      </c>
      <c r="D177" s="260"/>
      <c r="E177" s="260"/>
      <c r="F177" s="279" t="s">
        <v>529</v>
      </c>
      <c r="G177" s="260"/>
      <c r="H177" s="260" t="s">
        <v>600</v>
      </c>
      <c r="I177" s="260" t="s">
        <v>531</v>
      </c>
      <c r="J177" s="260">
        <v>20</v>
      </c>
      <c r="K177" s="301"/>
    </row>
    <row r="178" spans="2:11" ht="15" customHeight="1">
      <c r="B178" s="280"/>
      <c r="C178" s="260" t="s">
        <v>109</v>
      </c>
      <c r="D178" s="260"/>
      <c r="E178" s="260"/>
      <c r="F178" s="279" t="s">
        <v>529</v>
      </c>
      <c r="G178" s="260"/>
      <c r="H178" s="260" t="s">
        <v>601</v>
      </c>
      <c r="I178" s="260" t="s">
        <v>531</v>
      </c>
      <c r="J178" s="260">
        <v>255</v>
      </c>
      <c r="K178" s="301"/>
    </row>
    <row r="179" spans="2:11" ht="15" customHeight="1">
      <c r="B179" s="280"/>
      <c r="C179" s="260" t="s">
        <v>110</v>
      </c>
      <c r="D179" s="260"/>
      <c r="E179" s="260"/>
      <c r="F179" s="279" t="s">
        <v>529</v>
      </c>
      <c r="G179" s="260"/>
      <c r="H179" s="260" t="s">
        <v>494</v>
      </c>
      <c r="I179" s="260" t="s">
        <v>531</v>
      </c>
      <c r="J179" s="260">
        <v>10</v>
      </c>
      <c r="K179" s="301"/>
    </row>
    <row r="180" spans="2:11" ht="15" customHeight="1">
      <c r="B180" s="280"/>
      <c r="C180" s="260" t="s">
        <v>111</v>
      </c>
      <c r="D180" s="260"/>
      <c r="E180" s="260"/>
      <c r="F180" s="279" t="s">
        <v>529</v>
      </c>
      <c r="G180" s="260"/>
      <c r="H180" s="260" t="s">
        <v>602</v>
      </c>
      <c r="I180" s="260" t="s">
        <v>563</v>
      </c>
      <c r="J180" s="260"/>
      <c r="K180" s="301"/>
    </row>
    <row r="181" spans="2:11" ht="15" customHeight="1">
      <c r="B181" s="280"/>
      <c r="C181" s="260" t="s">
        <v>603</v>
      </c>
      <c r="D181" s="260"/>
      <c r="E181" s="260"/>
      <c r="F181" s="279" t="s">
        <v>529</v>
      </c>
      <c r="G181" s="260"/>
      <c r="H181" s="260" t="s">
        <v>604</v>
      </c>
      <c r="I181" s="260" t="s">
        <v>563</v>
      </c>
      <c r="J181" s="260"/>
      <c r="K181" s="301"/>
    </row>
    <row r="182" spans="2:11" ht="15" customHeight="1">
      <c r="B182" s="280"/>
      <c r="C182" s="260" t="s">
        <v>592</v>
      </c>
      <c r="D182" s="260"/>
      <c r="E182" s="260"/>
      <c r="F182" s="279" t="s">
        <v>529</v>
      </c>
      <c r="G182" s="260"/>
      <c r="H182" s="260" t="s">
        <v>605</v>
      </c>
      <c r="I182" s="260" t="s">
        <v>563</v>
      </c>
      <c r="J182" s="260"/>
      <c r="K182" s="301"/>
    </row>
    <row r="183" spans="2:11" ht="15" customHeight="1">
      <c r="B183" s="280"/>
      <c r="C183" s="260" t="s">
        <v>113</v>
      </c>
      <c r="D183" s="260"/>
      <c r="E183" s="260"/>
      <c r="F183" s="279" t="s">
        <v>535</v>
      </c>
      <c r="G183" s="260"/>
      <c r="H183" s="260" t="s">
        <v>606</v>
      </c>
      <c r="I183" s="260" t="s">
        <v>531</v>
      </c>
      <c r="J183" s="260">
        <v>50</v>
      </c>
      <c r="K183" s="301"/>
    </row>
    <row r="184" spans="2:11" ht="15" customHeight="1">
      <c r="B184" s="280"/>
      <c r="C184" s="260" t="s">
        <v>607</v>
      </c>
      <c r="D184" s="260"/>
      <c r="E184" s="260"/>
      <c r="F184" s="279" t="s">
        <v>535</v>
      </c>
      <c r="G184" s="260"/>
      <c r="H184" s="260" t="s">
        <v>608</v>
      </c>
      <c r="I184" s="260" t="s">
        <v>609</v>
      </c>
      <c r="J184" s="260"/>
      <c r="K184" s="301"/>
    </row>
    <row r="185" spans="2:11" ht="15" customHeight="1">
      <c r="B185" s="280"/>
      <c r="C185" s="260" t="s">
        <v>610</v>
      </c>
      <c r="D185" s="260"/>
      <c r="E185" s="260"/>
      <c r="F185" s="279" t="s">
        <v>535</v>
      </c>
      <c r="G185" s="260"/>
      <c r="H185" s="260" t="s">
        <v>611</v>
      </c>
      <c r="I185" s="260" t="s">
        <v>609</v>
      </c>
      <c r="J185" s="260"/>
      <c r="K185" s="301"/>
    </row>
    <row r="186" spans="2:11" ht="15" customHeight="1">
      <c r="B186" s="280"/>
      <c r="C186" s="260" t="s">
        <v>612</v>
      </c>
      <c r="D186" s="260"/>
      <c r="E186" s="260"/>
      <c r="F186" s="279" t="s">
        <v>535</v>
      </c>
      <c r="G186" s="260"/>
      <c r="H186" s="260" t="s">
        <v>613</v>
      </c>
      <c r="I186" s="260" t="s">
        <v>609</v>
      </c>
      <c r="J186" s="260"/>
      <c r="K186" s="301"/>
    </row>
    <row r="187" spans="2:11" ht="15" customHeight="1">
      <c r="B187" s="280"/>
      <c r="C187" s="313" t="s">
        <v>614</v>
      </c>
      <c r="D187" s="260"/>
      <c r="E187" s="260"/>
      <c r="F187" s="279" t="s">
        <v>535</v>
      </c>
      <c r="G187" s="260"/>
      <c r="H187" s="260" t="s">
        <v>615</v>
      </c>
      <c r="I187" s="260" t="s">
        <v>616</v>
      </c>
      <c r="J187" s="314" t="s">
        <v>617</v>
      </c>
      <c r="K187" s="301"/>
    </row>
    <row r="188" spans="2:11" ht="15" customHeight="1">
      <c r="B188" s="280"/>
      <c r="C188" s="265" t="s">
        <v>41</v>
      </c>
      <c r="D188" s="260"/>
      <c r="E188" s="260"/>
      <c r="F188" s="279" t="s">
        <v>529</v>
      </c>
      <c r="G188" s="260"/>
      <c r="H188" s="256" t="s">
        <v>618</v>
      </c>
      <c r="I188" s="260" t="s">
        <v>619</v>
      </c>
      <c r="J188" s="260"/>
      <c r="K188" s="301"/>
    </row>
    <row r="189" spans="2:11" ht="15" customHeight="1">
      <c r="B189" s="280"/>
      <c r="C189" s="265" t="s">
        <v>620</v>
      </c>
      <c r="D189" s="260"/>
      <c r="E189" s="260"/>
      <c r="F189" s="279" t="s">
        <v>529</v>
      </c>
      <c r="G189" s="260"/>
      <c r="H189" s="260" t="s">
        <v>621</v>
      </c>
      <c r="I189" s="260" t="s">
        <v>563</v>
      </c>
      <c r="J189" s="260"/>
      <c r="K189" s="301"/>
    </row>
    <row r="190" spans="2:11" ht="15" customHeight="1">
      <c r="B190" s="280"/>
      <c r="C190" s="265" t="s">
        <v>622</v>
      </c>
      <c r="D190" s="260"/>
      <c r="E190" s="260"/>
      <c r="F190" s="279" t="s">
        <v>529</v>
      </c>
      <c r="G190" s="260"/>
      <c r="H190" s="260" t="s">
        <v>623</v>
      </c>
      <c r="I190" s="260" t="s">
        <v>563</v>
      </c>
      <c r="J190" s="260"/>
      <c r="K190" s="301"/>
    </row>
    <row r="191" spans="2:11" ht="15" customHeight="1">
      <c r="B191" s="280"/>
      <c r="C191" s="265" t="s">
        <v>624</v>
      </c>
      <c r="D191" s="260"/>
      <c r="E191" s="260"/>
      <c r="F191" s="279" t="s">
        <v>535</v>
      </c>
      <c r="G191" s="260"/>
      <c r="H191" s="260" t="s">
        <v>625</v>
      </c>
      <c r="I191" s="260" t="s">
        <v>563</v>
      </c>
      <c r="J191" s="260"/>
      <c r="K191" s="301"/>
    </row>
    <row r="192" spans="2:11" ht="15" customHeight="1">
      <c r="B192" s="307"/>
      <c r="C192" s="315"/>
      <c r="D192" s="289"/>
      <c r="E192" s="289"/>
      <c r="F192" s="289"/>
      <c r="G192" s="289"/>
      <c r="H192" s="289"/>
      <c r="I192" s="289"/>
      <c r="J192" s="289"/>
      <c r="K192" s="308"/>
    </row>
    <row r="193" spans="2:11" ht="18.75" customHeight="1">
      <c r="B193" s="256"/>
      <c r="C193" s="260"/>
      <c r="D193" s="260"/>
      <c r="E193" s="260"/>
      <c r="F193" s="279"/>
      <c r="G193" s="260"/>
      <c r="H193" s="260"/>
      <c r="I193" s="260"/>
      <c r="J193" s="260"/>
      <c r="K193" s="256"/>
    </row>
    <row r="194" spans="2:11" ht="18.75" customHeight="1">
      <c r="B194" s="256"/>
      <c r="C194" s="260"/>
      <c r="D194" s="260"/>
      <c r="E194" s="260"/>
      <c r="F194" s="279"/>
      <c r="G194" s="260"/>
      <c r="H194" s="260"/>
      <c r="I194" s="260"/>
      <c r="J194" s="260"/>
      <c r="K194" s="256"/>
    </row>
    <row r="195" spans="2:11" ht="18.75" customHeight="1">
      <c r="B195" s="266"/>
      <c r="C195" s="266"/>
      <c r="D195" s="266"/>
      <c r="E195" s="266"/>
      <c r="F195" s="266"/>
      <c r="G195" s="266"/>
      <c r="H195" s="266"/>
      <c r="I195" s="266"/>
      <c r="J195" s="266"/>
      <c r="K195" s="266"/>
    </row>
    <row r="196" spans="2:11">
      <c r="B196" s="248"/>
      <c r="C196" s="249"/>
      <c r="D196" s="249"/>
      <c r="E196" s="249"/>
      <c r="F196" s="249"/>
      <c r="G196" s="249"/>
      <c r="H196" s="249"/>
      <c r="I196" s="249"/>
      <c r="J196" s="249"/>
      <c r="K196" s="250"/>
    </row>
    <row r="197" spans="2:11" ht="21">
      <c r="B197" s="251"/>
      <c r="C197" s="375" t="s">
        <v>626</v>
      </c>
      <c r="D197" s="375"/>
      <c r="E197" s="375"/>
      <c r="F197" s="375"/>
      <c r="G197" s="375"/>
      <c r="H197" s="375"/>
      <c r="I197" s="375"/>
      <c r="J197" s="375"/>
      <c r="K197" s="252"/>
    </row>
    <row r="198" spans="2:11" ht="25.5" customHeight="1">
      <c r="B198" s="251"/>
      <c r="C198" s="316" t="s">
        <v>627</v>
      </c>
      <c r="D198" s="316"/>
      <c r="E198" s="316"/>
      <c r="F198" s="316" t="s">
        <v>628</v>
      </c>
      <c r="G198" s="317"/>
      <c r="H198" s="374" t="s">
        <v>629</v>
      </c>
      <c r="I198" s="374"/>
      <c r="J198" s="374"/>
      <c r="K198" s="252"/>
    </row>
    <row r="199" spans="2:11" ht="5.25" customHeight="1">
      <c r="B199" s="280"/>
      <c r="C199" s="277"/>
      <c r="D199" s="277"/>
      <c r="E199" s="277"/>
      <c r="F199" s="277"/>
      <c r="G199" s="260"/>
      <c r="H199" s="277"/>
      <c r="I199" s="277"/>
      <c r="J199" s="277"/>
      <c r="K199" s="301"/>
    </row>
    <row r="200" spans="2:11" ht="15" customHeight="1">
      <c r="B200" s="280"/>
      <c r="C200" s="260" t="s">
        <v>619</v>
      </c>
      <c r="D200" s="260"/>
      <c r="E200" s="260"/>
      <c r="F200" s="279" t="s">
        <v>42</v>
      </c>
      <c r="G200" s="260"/>
      <c r="H200" s="372" t="s">
        <v>630</v>
      </c>
      <c r="I200" s="372"/>
      <c r="J200" s="372"/>
      <c r="K200" s="301"/>
    </row>
    <row r="201" spans="2:11" ht="15" customHeight="1">
      <c r="B201" s="280"/>
      <c r="C201" s="286"/>
      <c r="D201" s="260"/>
      <c r="E201" s="260"/>
      <c r="F201" s="279" t="s">
        <v>43</v>
      </c>
      <c r="G201" s="260"/>
      <c r="H201" s="372" t="s">
        <v>631</v>
      </c>
      <c r="I201" s="372"/>
      <c r="J201" s="372"/>
      <c r="K201" s="301"/>
    </row>
    <row r="202" spans="2:11" ht="15" customHeight="1">
      <c r="B202" s="280"/>
      <c r="C202" s="286"/>
      <c r="D202" s="260"/>
      <c r="E202" s="260"/>
      <c r="F202" s="279" t="s">
        <v>46</v>
      </c>
      <c r="G202" s="260"/>
      <c r="H202" s="372" t="s">
        <v>632</v>
      </c>
      <c r="I202" s="372"/>
      <c r="J202" s="372"/>
      <c r="K202" s="301"/>
    </row>
    <row r="203" spans="2:11" ht="15" customHeight="1">
      <c r="B203" s="280"/>
      <c r="C203" s="260"/>
      <c r="D203" s="260"/>
      <c r="E203" s="260"/>
      <c r="F203" s="279" t="s">
        <v>44</v>
      </c>
      <c r="G203" s="260"/>
      <c r="H203" s="372" t="s">
        <v>633</v>
      </c>
      <c r="I203" s="372"/>
      <c r="J203" s="372"/>
      <c r="K203" s="301"/>
    </row>
    <row r="204" spans="2:11" ht="15" customHeight="1">
      <c r="B204" s="280"/>
      <c r="C204" s="260"/>
      <c r="D204" s="260"/>
      <c r="E204" s="260"/>
      <c r="F204" s="279" t="s">
        <v>45</v>
      </c>
      <c r="G204" s="260"/>
      <c r="H204" s="372" t="s">
        <v>634</v>
      </c>
      <c r="I204" s="372"/>
      <c r="J204" s="372"/>
      <c r="K204" s="301"/>
    </row>
    <row r="205" spans="2:11" ht="15" customHeight="1">
      <c r="B205" s="280"/>
      <c r="C205" s="260"/>
      <c r="D205" s="260"/>
      <c r="E205" s="260"/>
      <c r="F205" s="279"/>
      <c r="G205" s="260"/>
      <c r="H205" s="260"/>
      <c r="I205" s="260"/>
      <c r="J205" s="260"/>
      <c r="K205" s="301"/>
    </row>
    <row r="206" spans="2:11" ht="15" customHeight="1">
      <c r="B206" s="280"/>
      <c r="C206" s="260" t="s">
        <v>575</v>
      </c>
      <c r="D206" s="260"/>
      <c r="E206" s="260"/>
      <c r="F206" s="279" t="s">
        <v>78</v>
      </c>
      <c r="G206" s="260"/>
      <c r="H206" s="372" t="s">
        <v>635</v>
      </c>
      <c r="I206" s="372"/>
      <c r="J206" s="372"/>
      <c r="K206" s="301"/>
    </row>
    <row r="207" spans="2:11" ht="15" customHeight="1">
      <c r="B207" s="280"/>
      <c r="C207" s="286"/>
      <c r="D207" s="260"/>
      <c r="E207" s="260"/>
      <c r="F207" s="279" t="s">
        <v>472</v>
      </c>
      <c r="G207" s="260"/>
      <c r="H207" s="372" t="s">
        <v>473</v>
      </c>
      <c r="I207" s="372"/>
      <c r="J207" s="372"/>
      <c r="K207" s="301"/>
    </row>
    <row r="208" spans="2:11" ht="15" customHeight="1">
      <c r="B208" s="280"/>
      <c r="C208" s="260"/>
      <c r="D208" s="260"/>
      <c r="E208" s="260"/>
      <c r="F208" s="279" t="s">
        <v>470</v>
      </c>
      <c r="G208" s="260"/>
      <c r="H208" s="372" t="s">
        <v>636</v>
      </c>
      <c r="I208" s="372"/>
      <c r="J208" s="372"/>
      <c r="K208" s="301"/>
    </row>
    <row r="209" spans="2:11" ht="15" customHeight="1">
      <c r="B209" s="318"/>
      <c r="C209" s="286"/>
      <c r="D209" s="286"/>
      <c r="E209" s="286"/>
      <c r="F209" s="279" t="s">
        <v>474</v>
      </c>
      <c r="G209" s="265"/>
      <c r="H209" s="373" t="s">
        <v>475</v>
      </c>
      <c r="I209" s="373"/>
      <c r="J209" s="373"/>
      <c r="K209" s="319"/>
    </row>
    <row r="210" spans="2:11" ht="15" customHeight="1">
      <c r="B210" s="318"/>
      <c r="C210" s="286"/>
      <c r="D210" s="286"/>
      <c r="E210" s="286"/>
      <c r="F210" s="279" t="s">
        <v>476</v>
      </c>
      <c r="G210" s="265"/>
      <c r="H210" s="373" t="s">
        <v>637</v>
      </c>
      <c r="I210" s="373"/>
      <c r="J210" s="373"/>
      <c r="K210" s="319"/>
    </row>
    <row r="211" spans="2:11" ht="15" customHeight="1">
      <c r="B211" s="318"/>
      <c r="C211" s="286"/>
      <c r="D211" s="286"/>
      <c r="E211" s="286"/>
      <c r="F211" s="320"/>
      <c r="G211" s="265"/>
      <c r="H211" s="321"/>
      <c r="I211" s="321"/>
      <c r="J211" s="321"/>
      <c r="K211" s="319"/>
    </row>
    <row r="212" spans="2:11" ht="15" customHeight="1">
      <c r="B212" s="318"/>
      <c r="C212" s="260" t="s">
        <v>599</v>
      </c>
      <c r="D212" s="286"/>
      <c r="E212" s="286"/>
      <c r="F212" s="279">
        <v>1</v>
      </c>
      <c r="G212" s="265"/>
      <c r="H212" s="373" t="s">
        <v>638</v>
      </c>
      <c r="I212" s="373"/>
      <c r="J212" s="373"/>
      <c r="K212" s="319"/>
    </row>
    <row r="213" spans="2:11" ht="15" customHeight="1">
      <c r="B213" s="318"/>
      <c r="C213" s="286"/>
      <c r="D213" s="286"/>
      <c r="E213" s="286"/>
      <c r="F213" s="279">
        <v>2</v>
      </c>
      <c r="G213" s="265"/>
      <c r="H213" s="373" t="s">
        <v>639</v>
      </c>
      <c r="I213" s="373"/>
      <c r="J213" s="373"/>
      <c r="K213" s="319"/>
    </row>
    <row r="214" spans="2:11" ht="15" customHeight="1">
      <c r="B214" s="318"/>
      <c r="C214" s="286"/>
      <c r="D214" s="286"/>
      <c r="E214" s="286"/>
      <c r="F214" s="279">
        <v>3</v>
      </c>
      <c r="G214" s="265"/>
      <c r="H214" s="373" t="s">
        <v>640</v>
      </c>
      <c r="I214" s="373"/>
      <c r="J214" s="373"/>
      <c r="K214" s="319"/>
    </row>
    <row r="215" spans="2:11" ht="15" customHeight="1">
      <c r="B215" s="318"/>
      <c r="C215" s="286"/>
      <c r="D215" s="286"/>
      <c r="E215" s="286"/>
      <c r="F215" s="279">
        <v>4</v>
      </c>
      <c r="G215" s="265"/>
      <c r="H215" s="373" t="s">
        <v>641</v>
      </c>
      <c r="I215" s="373"/>
      <c r="J215" s="373"/>
      <c r="K215" s="319"/>
    </row>
    <row r="216" spans="2:11" ht="12.75" customHeight="1">
      <c r="B216" s="322"/>
      <c r="C216" s="323"/>
      <c r="D216" s="323"/>
      <c r="E216" s="323"/>
      <c r="F216" s="323"/>
      <c r="G216" s="323"/>
      <c r="H216" s="323"/>
      <c r="I216" s="323"/>
      <c r="J216" s="323"/>
      <c r="K216" s="324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2018-001-a - Svislé a vod...</vt:lpstr>
      <vt:lpstr>2018-001-b - Portály dopr...</vt:lpstr>
      <vt:lpstr>2018-001-c - Dopravní opa...</vt:lpstr>
      <vt:lpstr>2018-001-d - VRN</vt:lpstr>
      <vt:lpstr>Pokyny pro vyplnění</vt:lpstr>
      <vt:lpstr>'2018-001-a - Svislé a vod...'!Názvy_tisku</vt:lpstr>
      <vt:lpstr>'2018-001-b - Portály dopr...'!Názvy_tisku</vt:lpstr>
      <vt:lpstr>'2018-001-c - Dopravní opa...'!Názvy_tisku</vt:lpstr>
      <vt:lpstr>'2018-001-d - VRN'!Názvy_tisku</vt:lpstr>
      <vt:lpstr>'Rekapitulace stavby'!Názvy_tisku</vt:lpstr>
      <vt:lpstr>'2018-001-a - Svislé a vod...'!Oblast_tisku</vt:lpstr>
      <vt:lpstr>'2018-001-b - Portály dopr...'!Oblast_tisku</vt:lpstr>
      <vt:lpstr>'2018-001-c - Dopravní opa...'!Oblast_tisku</vt:lpstr>
      <vt:lpstr>'2018-001-d - VRN'!Oblast_tisku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Habelová Markéta</dc:creator>
  <cp:lastModifiedBy>Seidl Antonín</cp:lastModifiedBy>
  <dcterms:created xsi:type="dcterms:W3CDTF">2018-05-10T09:11:40Z</dcterms:created>
  <dcterms:modified xsi:type="dcterms:W3CDTF">2018-05-11T06:01:11Z</dcterms:modified>
</cp:coreProperties>
</file>